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ajewskim\Documents\ESS - Grant IT SEC\Dokumentacja audytu\2018.03.01 v2\"/>
    </mc:Choice>
  </mc:AlternateContent>
  <bookViews>
    <workbookView xWindow="900" yWindow="1995" windowWidth="17745" windowHeight="10500"/>
  </bookViews>
  <sheets>
    <sheet name="Audit" sheetId="3" r:id="rId1"/>
    <sheet name="Evidences" sheetId="8" r:id="rId2"/>
    <sheet name="Compliance per section" sheetId="4" r:id="rId3"/>
    <sheet name="Compliance per control" sheetId="5" r:id="rId4"/>
    <sheet name="Answers" sheetId="7" state="hidden" r:id="rId5"/>
  </sheets>
  <definedNames>
    <definedName name="Answer_Options">Answers!$A$1:$A$8</definedName>
    <definedName name="NoPercentage">Answers!$C$2:$C$5</definedName>
  </definedNames>
  <calcPr calcId="152511" concurrentCalc="0"/>
  <customWorkbookViews>
    <customWorkbookView name="DEL RIO Alejandro (ESTAT-EXT) - Personal View" guid="{0B92A7DB-EB69-4F21-AC40-BDA564C5F775}" mergeInterval="0" personalView="1" maximized="1" windowWidth="1920" windowHeight="854" activeSheetId="8"/>
  </customWorkbookViews>
</workbook>
</file>

<file path=xl/calcChain.xml><?xml version="1.0" encoding="utf-8"?>
<calcChain xmlns="http://schemas.openxmlformats.org/spreadsheetml/2006/main">
  <c r="A5" i="3" l="1"/>
  <c r="B5" i="3"/>
  <c r="D5" i="3"/>
  <c r="A6" i="8"/>
  <c r="B6" i="8"/>
  <c r="D6" i="8"/>
  <c r="L37" i="3"/>
  <c r="L5" i="3"/>
  <c r="L9" i="3"/>
  <c r="A60" i="8"/>
  <c r="B60" i="8"/>
  <c r="D60" i="8"/>
  <c r="B22" i="8"/>
  <c r="B98" i="8"/>
  <c r="L154" i="3"/>
  <c r="L156" i="3"/>
  <c r="L157" i="3"/>
  <c r="D26" i="5"/>
  <c r="L149" i="3"/>
  <c r="L151" i="3"/>
  <c r="L152" i="3"/>
  <c r="D25" i="5"/>
  <c r="L140" i="3"/>
  <c r="L143" i="3"/>
  <c r="L144" i="3"/>
  <c r="L145" i="3"/>
  <c r="D24" i="5"/>
  <c r="L125" i="3"/>
  <c r="L127" i="3"/>
  <c r="L128" i="3"/>
  <c r="L129" i="3"/>
  <c r="D20" i="5"/>
  <c r="L138" i="3"/>
  <c r="D23" i="5"/>
  <c r="L131" i="3"/>
  <c r="D21" i="5"/>
  <c r="L133" i="3"/>
  <c r="L135" i="3"/>
  <c r="D22" i="5"/>
  <c r="L121" i="3"/>
  <c r="D19" i="5"/>
  <c r="L108" i="3"/>
  <c r="L110" i="3"/>
  <c r="L111" i="3"/>
  <c r="L112" i="3"/>
  <c r="D17" i="5"/>
  <c r="L116" i="3"/>
  <c r="D18" i="5"/>
  <c r="L96" i="3"/>
  <c r="L98" i="3"/>
  <c r="L99" i="3"/>
  <c r="L102" i="3"/>
  <c r="L104" i="3"/>
  <c r="D16" i="5"/>
  <c r="L84" i="3"/>
  <c r="L87" i="3"/>
  <c r="L88" i="3"/>
  <c r="L91" i="3"/>
  <c r="D15" i="5"/>
  <c r="L72" i="3"/>
  <c r="L73" i="3"/>
  <c r="L74" i="3"/>
  <c r="L77" i="3"/>
  <c r="D13" i="5"/>
  <c r="L55" i="3"/>
  <c r="L58" i="3"/>
  <c r="D10" i="5"/>
  <c r="L68" i="3"/>
  <c r="D12" i="5"/>
  <c r="L60" i="3"/>
  <c r="L61" i="3"/>
  <c r="L62" i="3"/>
  <c r="L63" i="3"/>
  <c r="L64" i="3"/>
  <c r="L66" i="3"/>
  <c r="D11" i="5"/>
  <c r="L47" i="3"/>
  <c r="L50" i="3"/>
  <c r="L51" i="3"/>
  <c r="D9" i="5"/>
  <c r="L41" i="3"/>
  <c r="L43" i="3"/>
  <c r="D8" i="5"/>
  <c r="L31" i="3"/>
  <c r="L33" i="3"/>
  <c r="L35" i="3"/>
  <c r="D7" i="5"/>
  <c r="L24" i="3"/>
  <c r="L26" i="3"/>
  <c r="D6" i="5"/>
  <c r="D3" i="5"/>
  <c r="L22" i="3"/>
  <c r="D5" i="5"/>
  <c r="L180" i="3"/>
  <c r="L181" i="3"/>
  <c r="L182" i="3"/>
  <c r="L184" i="3"/>
  <c r="D30" i="5"/>
  <c r="D16" i="4"/>
  <c r="L176" i="3"/>
  <c r="L177" i="3"/>
  <c r="D29" i="5"/>
  <c r="D15" i="4"/>
  <c r="L165" i="3"/>
  <c r="L167" i="3"/>
  <c r="L168" i="3"/>
  <c r="L169" i="3"/>
  <c r="L170" i="3"/>
  <c r="L171" i="3"/>
  <c r="L172" i="3"/>
  <c r="D28" i="5"/>
  <c r="D14" i="4"/>
  <c r="L161" i="3"/>
  <c r="L162" i="3"/>
  <c r="D27" i="5"/>
  <c r="D13" i="4"/>
  <c r="L80" i="3"/>
  <c r="L81" i="3"/>
  <c r="D14" i="5"/>
  <c r="D8" i="4"/>
  <c r="L15" i="3"/>
  <c r="L16" i="3"/>
  <c r="L19" i="3"/>
  <c r="D4" i="5"/>
  <c r="D4" i="4"/>
  <c r="D3" i="4"/>
  <c r="D6" i="4"/>
  <c r="D12" i="4"/>
  <c r="D11" i="4"/>
  <c r="D5" i="4"/>
  <c r="D7" i="4"/>
  <c r="D9" i="4"/>
  <c r="A104" i="8"/>
  <c r="B171" i="8"/>
  <c r="A171" i="8"/>
  <c r="B170" i="8"/>
  <c r="A170" i="8"/>
  <c r="B169" i="8"/>
  <c r="A169" i="8"/>
  <c r="B167" i="8"/>
  <c r="A167" i="8"/>
  <c r="B166" i="8"/>
  <c r="A166" i="8"/>
  <c r="A165" i="8"/>
  <c r="D165" i="8"/>
  <c r="B163" i="8"/>
  <c r="A163" i="8"/>
  <c r="B162" i="8"/>
  <c r="A162" i="8"/>
  <c r="B161" i="8"/>
  <c r="A161" i="8"/>
  <c r="A160" i="8"/>
  <c r="D160" i="8"/>
  <c r="B159" i="8"/>
  <c r="A159" i="8"/>
  <c r="B157" i="8"/>
  <c r="A157" i="8"/>
  <c r="B156" i="8"/>
  <c r="A156" i="8"/>
  <c r="B155" i="8"/>
  <c r="A155" i="8"/>
  <c r="B154" i="8"/>
  <c r="A154" i="8"/>
  <c r="D154" i="8"/>
  <c r="B153" i="8"/>
  <c r="A153" i="8"/>
  <c r="D153" i="8"/>
  <c r="B152" i="8"/>
  <c r="A152" i="8"/>
  <c r="D152" i="8"/>
  <c r="B151" i="8"/>
  <c r="A151" i="8"/>
  <c r="A150" i="8"/>
  <c r="D150" i="8"/>
  <c r="B149" i="8"/>
  <c r="A149" i="8"/>
  <c r="B148" i="8"/>
  <c r="A148" i="8"/>
  <c r="A147" i="8"/>
  <c r="D147" i="8"/>
  <c r="B146" i="8"/>
  <c r="A146" i="8"/>
  <c r="D146" i="8"/>
  <c r="B145" i="8"/>
  <c r="A145" i="8"/>
  <c r="D145" i="8"/>
  <c r="B143" i="8"/>
  <c r="A143" i="8"/>
  <c r="D143" i="8"/>
  <c r="B142" i="8"/>
  <c r="A142" i="8"/>
  <c r="B141" i="8"/>
  <c r="A141" i="8"/>
  <c r="D141" i="8"/>
  <c r="B139" i="8"/>
  <c r="A139" i="8"/>
  <c r="D139" i="8"/>
  <c r="B138" i="8"/>
  <c r="A138" i="8"/>
  <c r="D138" i="8"/>
  <c r="B137" i="8"/>
  <c r="A137" i="8"/>
  <c r="A136" i="8"/>
  <c r="D136" i="8"/>
  <c r="B134" i="8"/>
  <c r="A134" i="8"/>
  <c r="B133" i="8"/>
  <c r="A133" i="8"/>
  <c r="B132" i="8"/>
  <c r="A132" i="8"/>
  <c r="B129" i="8"/>
  <c r="A129" i="8"/>
  <c r="B128" i="8"/>
  <c r="A128" i="8"/>
  <c r="B124" i="8"/>
  <c r="A124" i="8"/>
  <c r="B123" i="8"/>
  <c r="A123" i="8"/>
  <c r="A122" i="8"/>
  <c r="D122" i="8"/>
  <c r="B120" i="8"/>
  <c r="A120" i="8"/>
  <c r="B119" i="8"/>
  <c r="A119" i="8"/>
  <c r="B118" i="8"/>
  <c r="A118" i="8"/>
  <c r="B117" i="8"/>
  <c r="A117" i="8"/>
  <c r="B116" i="8"/>
  <c r="A116" i="8"/>
  <c r="B115" i="8"/>
  <c r="A115" i="8"/>
  <c r="B114" i="8"/>
  <c r="A114" i="8"/>
  <c r="B113" i="8"/>
  <c r="A113" i="8"/>
  <c r="B112" i="8"/>
  <c r="A112" i="8"/>
  <c r="B111" i="8"/>
  <c r="A111" i="8"/>
  <c r="B109" i="8"/>
  <c r="A109" i="8"/>
  <c r="B108" i="8"/>
  <c r="A108" i="8"/>
  <c r="B104" i="8"/>
  <c r="D104" i="8"/>
  <c r="B103" i="8"/>
  <c r="A103" i="8"/>
  <c r="B101" i="8"/>
  <c r="A101" i="8"/>
  <c r="A100" i="8"/>
  <c r="A98" i="8"/>
  <c r="D98" i="8"/>
  <c r="B97" i="8"/>
  <c r="A97" i="8"/>
  <c r="B96" i="8"/>
  <c r="B100" i="8"/>
  <c r="A96" i="8"/>
  <c r="A95" i="8"/>
  <c r="D95" i="8"/>
  <c r="B92" i="8"/>
  <c r="A92" i="8"/>
  <c r="B91" i="8"/>
  <c r="A91" i="8"/>
  <c r="B90" i="8"/>
  <c r="A90" i="8"/>
  <c r="B89" i="8"/>
  <c r="A89" i="8"/>
  <c r="B87" i="8"/>
  <c r="A87" i="8"/>
  <c r="B86" i="8"/>
  <c r="A86" i="8"/>
  <c r="B85" i="8"/>
  <c r="A85" i="8"/>
  <c r="B83" i="8"/>
  <c r="A83" i="8"/>
  <c r="B82" i="8"/>
  <c r="A82" i="8"/>
  <c r="B80" i="8"/>
  <c r="A80" i="8"/>
  <c r="B79" i="8"/>
  <c r="A79" i="8"/>
  <c r="A78" i="8"/>
  <c r="D78" i="8"/>
  <c r="B76" i="8"/>
  <c r="A76" i="8"/>
  <c r="B74" i="8"/>
  <c r="A74" i="8"/>
  <c r="B73" i="8"/>
  <c r="A73" i="8"/>
  <c r="A72" i="8"/>
  <c r="D72" i="8"/>
  <c r="B70" i="8"/>
  <c r="A70" i="8"/>
  <c r="B68" i="8"/>
  <c r="A68" i="8"/>
  <c r="B65" i="8"/>
  <c r="A65" i="8"/>
  <c r="B63" i="8"/>
  <c r="A63" i="8"/>
  <c r="B62" i="8"/>
  <c r="A62" i="8"/>
  <c r="B59" i="8"/>
  <c r="A59" i="8"/>
  <c r="B58" i="8"/>
  <c r="A58" i="8"/>
  <c r="B56" i="8"/>
  <c r="A56" i="8"/>
  <c r="B55" i="8"/>
  <c r="A55" i="8"/>
  <c r="B53" i="8"/>
  <c r="A53" i="8"/>
  <c r="B50" i="8"/>
  <c r="A50" i="8"/>
  <c r="B47" i="8"/>
  <c r="A47" i="8"/>
  <c r="B46" i="8"/>
  <c r="A46" i="8"/>
  <c r="B42" i="8"/>
  <c r="A42" i="8"/>
  <c r="B39" i="8"/>
  <c r="A39" i="8"/>
  <c r="B38" i="8"/>
  <c r="A38" i="8"/>
  <c r="A37" i="8"/>
  <c r="D37" i="8"/>
  <c r="B34" i="8"/>
  <c r="A34" i="8"/>
  <c r="B32" i="8"/>
  <c r="A32" i="8"/>
  <c r="B31" i="8"/>
  <c r="A31" i="8"/>
  <c r="B30" i="8"/>
  <c r="A30" i="8"/>
  <c r="B28" i="8"/>
  <c r="A28" i="8"/>
  <c r="B27" i="8"/>
  <c r="A27" i="8"/>
  <c r="B26" i="8"/>
  <c r="A26" i="8"/>
  <c r="B25" i="8"/>
  <c r="A25" i="8"/>
  <c r="B24" i="8"/>
  <c r="A24" i="8"/>
  <c r="B23" i="8"/>
  <c r="A23" i="8"/>
  <c r="A22" i="8"/>
  <c r="B21" i="8"/>
  <c r="A21" i="8"/>
  <c r="A20" i="8"/>
  <c r="D20" i="8"/>
  <c r="B19" i="8"/>
  <c r="A19" i="8"/>
  <c r="B17" i="8"/>
  <c r="A17" i="8"/>
  <c r="B16" i="8"/>
  <c r="A16" i="8"/>
  <c r="B15" i="8"/>
  <c r="A15" i="8"/>
  <c r="B14" i="8"/>
  <c r="A14" i="8"/>
  <c r="A13" i="8"/>
  <c r="D13" i="8"/>
  <c r="B12" i="8"/>
  <c r="A12" i="8"/>
  <c r="B11" i="8"/>
  <c r="A11" i="8"/>
  <c r="B10" i="8"/>
  <c r="A10" i="8"/>
  <c r="B9" i="8"/>
  <c r="A9" i="8"/>
  <c r="A8" i="8"/>
  <c r="D8" i="8"/>
  <c r="B5" i="8"/>
  <c r="A5" i="8"/>
  <c r="B4" i="8"/>
  <c r="A4" i="8"/>
  <c r="D3" i="8"/>
  <c r="B184" i="3"/>
  <c r="B182" i="3"/>
  <c r="B181" i="3"/>
  <c r="B180" i="3"/>
  <c r="B179" i="3"/>
  <c r="B177" i="3"/>
  <c r="B176" i="3"/>
  <c r="B175" i="3"/>
  <c r="B172" i="3"/>
  <c r="B171" i="3"/>
  <c r="B170" i="3"/>
  <c r="B169" i="3"/>
  <c r="B168" i="3"/>
  <c r="B167" i="3"/>
  <c r="B165" i="3"/>
  <c r="B164" i="3"/>
  <c r="B161" i="3"/>
  <c r="B160" i="3"/>
  <c r="B157" i="3"/>
  <c r="B156" i="3"/>
  <c r="B154" i="3"/>
  <c r="B153" i="3"/>
  <c r="B152" i="3"/>
  <c r="B151" i="3"/>
  <c r="B149" i="3"/>
  <c r="B148" i="3"/>
  <c r="B145" i="3"/>
  <c r="B144" i="3"/>
  <c r="B143" i="3"/>
  <c r="B140" i="3"/>
  <c r="B139" i="3"/>
  <c r="B138" i="3"/>
  <c r="B137" i="3"/>
  <c r="B135" i="3"/>
  <c r="B133" i="3"/>
  <c r="B132" i="3"/>
  <c r="B131" i="3"/>
  <c r="B130" i="3"/>
  <c r="B129" i="3"/>
  <c r="B128" i="3"/>
  <c r="B127" i="3"/>
  <c r="B125" i="3"/>
  <c r="B124" i="3"/>
  <c r="B121" i="3"/>
  <c r="B120" i="3"/>
  <c r="B116" i="3"/>
  <c r="D116" i="3"/>
  <c r="B115" i="3"/>
  <c r="B112" i="3"/>
  <c r="B110" i="3"/>
  <c r="B108" i="3"/>
  <c r="B107" i="3"/>
  <c r="B111" i="3"/>
  <c r="B104" i="3"/>
  <c r="B102" i="3"/>
  <c r="B99" i="3"/>
  <c r="B98" i="3"/>
  <c r="B96" i="3"/>
  <c r="B95" i="3"/>
  <c r="B91" i="3"/>
  <c r="B88" i="3"/>
  <c r="B87" i="3"/>
  <c r="B84" i="3"/>
  <c r="B83" i="3"/>
  <c r="B81" i="3"/>
  <c r="B80" i="3"/>
  <c r="B79" i="3"/>
  <c r="B77" i="3"/>
  <c r="B74" i="3"/>
  <c r="B73" i="3"/>
  <c r="B72" i="3"/>
  <c r="B71" i="3"/>
  <c r="B68" i="3"/>
  <c r="B67" i="3"/>
  <c r="B66" i="3"/>
  <c r="B64" i="3"/>
  <c r="B63" i="3"/>
  <c r="B62" i="3"/>
  <c r="B61" i="3"/>
  <c r="B60" i="3"/>
  <c r="B59" i="3"/>
  <c r="B58" i="3"/>
  <c r="B55" i="3"/>
  <c r="B54" i="3"/>
  <c r="B51" i="3"/>
  <c r="B50" i="3"/>
  <c r="B47" i="3"/>
  <c r="B46" i="3"/>
  <c r="B43" i="3"/>
  <c r="B41" i="3"/>
  <c r="B37" i="3"/>
  <c r="B36" i="3"/>
  <c r="B35" i="3"/>
  <c r="B33" i="3"/>
  <c r="B31" i="3"/>
  <c r="B30" i="3"/>
  <c r="B26" i="3"/>
  <c r="B24" i="3"/>
  <c r="B23" i="3"/>
  <c r="B22" i="3"/>
  <c r="B21" i="3"/>
  <c r="B19" i="3"/>
  <c r="B16" i="3"/>
  <c r="B15" i="3"/>
  <c r="B14" i="3"/>
  <c r="B9" i="3"/>
  <c r="B4" i="3"/>
  <c r="A184" i="3"/>
  <c r="A182" i="3"/>
  <c r="A181" i="3"/>
  <c r="D181" i="3"/>
  <c r="A180" i="3"/>
  <c r="A179" i="3"/>
  <c r="D179" i="3"/>
  <c r="A178" i="3"/>
  <c r="D178" i="3"/>
  <c r="A177" i="3"/>
  <c r="A176" i="3"/>
  <c r="A175" i="3"/>
  <c r="D175" i="3"/>
  <c r="A174" i="3"/>
  <c r="D174" i="3"/>
  <c r="A172" i="3"/>
  <c r="D172" i="3"/>
  <c r="A171" i="3"/>
  <c r="A170" i="3"/>
  <c r="D170" i="3"/>
  <c r="A169" i="3"/>
  <c r="D169" i="3"/>
  <c r="A168" i="3"/>
  <c r="D168" i="3"/>
  <c r="A167" i="3"/>
  <c r="D167" i="3"/>
  <c r="A165" i="3"/>
  <c r="D165" i="3"/>
  <c r="A164" i="3"/>
  <c r="D164" i="3"/>
  <c r="A163" i="3"/>
  <c r="D163" i="3"/>
  <c r="A161" i="3"/>
  <c r="A160" i="3"/>
  <c r="A159" i="3"/>
  <c r="D159" i="3"/>
  <c r="A157" i="3"/>
  <c r="D157" i="3"/>
  <c r="A156" i="3"/>
  <c r="A154" i="3"/>
  <c r="A153" i="3"/>
  <c r="D153" i="3"/>
  <c r="A152" i="3"/>
  <c r="D152" i="3"/>
  <c r="A151" i="3"/>
  <c r="D151" i="3"/>
  <c r="A149" i="3"/>
  <c r="D149" i="3"/>
  <c r="A148" i="3"/>
  <c r="D148" i="3"/>
  <c r="A147" i="3"/>
  <c r="D147" i="3"/>
  <c r="A145" i="3"/>
  <c r="D145" i="3"/>
  <c r="A144" i="3"/>
  <c r="A143" i="3"/>
  <c r="A140" i="3"/>
  <c r="A139" i="3"/>
  <c r="D139" i="3"/>
  <c r="A138" i="3"/>
  <c r="A137" i="3"/>
  <c r="D137" i="3"/>
  <c r="A136" i="3"/>
  <c r="D136" i="3"/>
  <c r="A135" i="3"/>
  <c r="D135" i="3"/>
  <c r="A133" i="3"/>
  <c r="D133" i="3"/>
  <c r="A132" i="3"/>
  <c r="D132" i="3"/>
  <c r="A131" i="3"/>
  <c r="A130" i="3"/>
  <c r="D130" i="3"/>
  <c r="A129" i="3"/>
  <c r="D129" i="3"/>
  <c r="A128" i="3"/>
  <c r="A127" i="3"/>
  <c r="A125" i="3"/>
  <c r="D125" i="3"/>
  <c r="A124" i="3"/>
  <c r="A121" i="3"/>
  <c r="D121" i="3"/>
  <c r="A120" i="3"/>
  <c r="D120" i="3"/>
  <c r="A115" i="3"/>
  <c r="D115" i="3"/>
  <c r="A112" i="3"/>
  <c r="A111" i="3"/>
  <c r="D111" i="3"/>
  <c r="A110" i="3"/>
  <c r="A108" i="3"/>
  <c r="D108" i="3"/>
  <c r="A107" i="3"/>
  <c r="A106" i="3"/>
  <c r="D106" i="3"/>
  <c r="A104" i="3"/>
  <c r="A102" i="3"/>
  <c r="A99" i="3"/>
  <c r="A98" i="3"/>
  <c r="D98" i="3"/>
  <c r="A96" i="3"/>
  <c r="A95" i="3"/>
  <c r="D95" i="3"/>
  <c r="A91" i="3"/>
  <c r="A88" i="3"/>
  <c r="D88" i="3"/>
  <c r="A87" i="3"/>
  <c r="A84" i="3"/>
  <c r="A83" i="3"/>
  <c r="A82" i="3"/>
  <c r="D82" i="3"/>
  <c r="A81" i="3"/>
  <c r="A80" i="3"/>
  <c r="D80" i="3"/>
  <c r="A79" i="3"/>
  <c r="A78" i="3"/>
  <c r="D78" i="3"/>
  <c r="A77" i="3"/>
  <c r="D77" i="3"/>
  <c r="A74" i="3"/>
  <c r="A73" i="3"/>
  <c r="A72" i="3"/>
  <c r="D72" i="3"/>
  <c r="A71" i="3"/>
  <c r="D71" i="3"/>
  <c r="A68" i="3"/>
  <c r="D68" i="3"/>
  <c r="A67" i="3"/>
  <c r="D67" i="3"/>
  <c r="A66" i="3"/>
  <c r="A64" i="3"/>
  <c r="D64" i="3"/>
  <c r="A63" i="3"/>
  <c r="A62" i="3"/>
  <c r="A61" i="3"/>
  <c r="A60" i="3"/>
  <c r="D60" i="3"/>
  <c r="A59" i="3"/>
  <c r="D59" i="3"/>
  <c r="A58" i="3"/>
  <c r="A55" i="3"/>
  <c r="A54" i="3"/>
  <c r="A53" i="3"/>
  <c r="D53" i="3"/>
  <c r="A51" i="3"/>
  <c r="A50" i="3"/>
  <c r="D50" i="3"/>
  <c r="A47" i="3"/>
  <c r="A46" i="3"/>
  <c r="A43" i="3"/>
  <c r="A41" i="3"/>
  <c r="D41" i="3"/>
  <c r="A37" i="3"/>
  <c r="A36" i="3"/>
  <c r="D36" i="3"/>
  <c r="A35" i="3"/>
  <c r="A33" i="3"/>
  <c r="D33" i="3"/>
  <c r="A31" i="3"/>
  <c r="A30" i="3"/>
  <c r="D30" i="3"/>
  <c r="A29" i="3"/>
  <c r="D29" i="3"/>
  <c r="A26" i="3"/>
  <c r="D26" i="3"/>
  <c r="A24" i="3"/>
  <c r="A14" i="3"/>
  <c r="A15" i="3"/>
  <c r="A16" i="3"/>
  <c r="A19" i="3"/>
  <c r="D19" i="3"/>
  <c r="A22" i="3"/>
  <c r="D22" i="3"/>
  <c r="A23" i="3"/>
  <c r="A21" i="3"/>
  <c r="D21" i="3"/>
  <c r="A20" i="3"/>
  <c r="D20" i="3"/>
  <c r="A13" i="3"/>
  <c r="D13" i="3"/>
  <c r="A9" i="3"/>
  <c r="D9" i="3"/>
  <c r="A4" i="3"/>
  <c r="D4" i="3"/>
  <c r="D184" i="3"/>
  <c r="D3" i="3"/>
  <c r="D143" i="3"/>
  <c r="D63" i="3"/>
  <c r="D84" i="3"/>
  <c r="D160" i="3"/>
  <c r="D24" i="3"/>
  <c r="D62" i="3"/>
  <c r="D73" i="3"/>
  <c r="D83" i="3"/>
  <c r="D87" i="3"/>
  <c r="D91" i="3"/>
  <c r="D99" i="3"/>
  <c r="D104" i="3"/>
  <c r="D112" i="3"/>
  <c r="D155" i="8"/>
  <c r="D156" i="8"/>
  <c r="D157" i="8"/>
  <c r="D159" i="8"/>
  <c r="D96" i="8"/>
  <c r="D97" i="8"/>
  <c r="D4" i="8"/>
  <c r="D5" i="8"/>
  <c r="D9" i="8"/>
  <c r="D10" i="8"/>
  <c r="D11" i="8"/>
  <c r="D12" i="8"/>
  <c r="D79" i="8"/>
  <c r="D80" i="8"/>
  <c r="D82" i="8"/>
  <c r="D83" i="8"/>
  <c r="D85" i="8"/>
  <c r="D86" i="8"/>
  <c r="D87" i="8"/>
  <c r="D89" i="8"/>
  <c r="D90" i="8"/>
  <c r="D91" i="8"/>
  <c r="D92" i="8"/>
  <c r="D14" i="8"/>
  <c r="D15" i="8"/>
  <c r="D16" i="8"/>
  <c r="D17" i="8"/>
  <c r="D19" i="8"/>
  <c r="D21" i="8"/>
  <c r="D22" i="8"/>
  <c r="D23" i="8"/>
  <c r="D24" i="8"/>
  <c r="D25" i="8"/>
  <c r="D26" i="8"/>
  <c r="D27" i="8"/>
  <c r="D28" i="8"/>
  <c r="D30" i="8"/>
  <c r="D31" i="8"/>
  <c r="D32" i="8"/>
  <c r="D34" i="8"/>
  <c r="D38" i="8"/>
  <c r="D39" i="8"/>
  <c r="D42" i="8"/>
  <c r="D46" i="8"/>
  <c r="D47" i="8"/>
  <c r="D50" i="8"/>
  <c r="D53" i="8"/>
  <c r="D55" i="8"/>
  <c r="D56" i="8"/>
  <c r="D58" i="8"/>
  <c r="D59" i="8"/>
  <c r="D62" i="8"/>
  <c r="D63" i="8"/>
  <c r="D65" i="8"/>
  <c r="D68" i="8"/>
  <c r="D70" i="8"/>
  <c r="D73" i="8"/>
  <c r="D74" i="8"/>
  <c r="D76" i="8"/>
  <c r="D101" i="8"/>
  <c r="D103" i="8"/>
  <c r="D108" i="8"/>
  <c r="D109" i="8"/>
  <c r="D111" i="8"/>
  <c r="D112" i="8"/>
  <c r="D113" i="8"/>
  <c r="D114" i="8"/>
  <c r="D115" i="8"/>
  <c r="D116" i="8"/>
  <c r="D117" i="8"/>
  <c r="D118" i="8"/>
  <c r="D119" i="8"/>
  <c r="D120" i="8"/>
  <c r="D123" i="8"/>
  <c r="D124" i="8"/>
  <c r="D128" i="8"/>
  <c r="D129" i="8"/>
  <c r="D132" i="8"/>
  <c r="D133" i="8"/>
  <c r="D134" i="8"/>
  <c r="D148" i="8"/>
  <c r="D149" i="8"/>
  <c r="D161" i="8"/>
  <c r="D162" i="8"/>
  <c r="D163" i="8"/>
  <c r="D166" i="8"/>
  <c r="D167" i="8"/>
  <c r="D169" i="8"/>
  <c r="D170" i="8"/>
  <c r="D171" i="8"/>
  <c r="D100" i="8"/>
  <c r="D43" i="3"/>
  <c r="D128" i="3"/>
  <c r="D58" i="3"/>
  <c r="D96" i="3"/>
  <c r="D127" i="3"/>
  <c r="D154" i="3"/>
  <c r="D177" i="3"/>
  <c r="D176" i="3"/>
  <c r="D161" i="3"/>
  <c r="D131" i="3"/>
  <c r="D124" i="3"/>
  <c r="D102" i="3"/>
  <c r="D54" i="3"/>
  <c r="D46" i="3"/>
  <c r="D31" i="3"/>
  <c r="D23" i="3"/>
  <c r="D15" i="3"/>
  <c r="D107" i="3"/>
  <c r="D110" i="3"/>
  <c r="D79" i="3"/>
  <c r="D138" i="3"/>
  <c r="D140" i="3"/>
  <c r="D144" i="3"/>
  <c r="D14" i="3"/>
  <c r="D16" i="3"/>
  <c r="D55" i="3"/>
  <c r="D61" i="3"/>
  <c r="D66" i="3"/>
  <c r="D74" i="3"/>
  <c r="D35" i="3"/>
  <c r="D37" i="3"/>
  <c r="D47" i="3"/>
  <c r="D51" i="3"/>
  <c r="D81" i="3"/>
  <c r="D171" i="3"/>
  <c r="D180" i="3"/>
  <c r="D156" i="3"/>
  <c r="D182" i="3"/>
  <c r="D10" i="4"/>
  <c r="D18" i="4"/>
  <c r="D137" i="8"/>
  <c r="D142" i="8"/>
  <c r="D151" i="8"/>
</calcChain>
</file>

<file path=xl/sharedStrings.xml><?xml version="1.0" encoding="utf-8"?>
<sst xmlns="http://schemas.openxmlformats.org/spreadsheetml/2006/main" count="1000" uniqueCount="535">
  <si>
    <t>Reference</t>
  </si>
  <si>
    <t>Compliance Assessment Area</t>
  </si>
  <si>
    <t>Results</t>
  </si>
  <si>
    <t>Standard</t>
  </si>
  <si>
    <t>Section</t>
  </si>
  <si>
    <t>Initial Assessment Points</t>
  </si>
  <si>
    <t>Status</t>
  </si>
  <si>
    <t>A.5</t>
  </si>
  <si>
    <t>Information Security Policies</t>
  </si>
  <si>
    <t>A.5.1</t>
  </si>
  <si>
    <t>Management direction for information security</t>
  </si>
  <si>
    <t>Policies for information security</t>
  </si>
  <si>
    <t>Review of the policies for information security</t>
  </si>
  <si>
    <t>A.6</t>
  </si>
  <si>
    <t>Organisation of information security</t>
  </si>
  <si>
    <t>A.6.1</t>
  </si>
  <si>
    <t>Internal Organisation</t>
  </si>
  <si>
    <t>Information security roles and responsibilities</t>
  </si>
  <si>
    <t>Segregation of duties</t>
  </si>
  <si>
    <t>Information security in project management</t>
  </si>
  <si>
    <t>A.7</t>
  </si>
  <si>
    <t>Human resources security</t>
  </si>
  <si>
    <t>A.7.1</t>
  </si>
  <si>
    <t>Prior to employment</t>
  </si>
  <si>
    <t>Terms and conditions of employment</t>
  </si>
  <si>
    <t>During employment</t>
  </si>
  <si>
    <t>Management responsibilities</t>
  </si>
  <si>
    <t>Information security awareness, education and training</t>
  </si>
  <si>
    <t>A.8</t>
  </si>
  <si>
    <t>Asset management</t>
  </si>
  <si>
    <t>A.8.1</t>
  </si>
  <si>
    <t>Responsibility for assets</t>
  </si>
  <si>
    <t>Inventory of assets</t>
  </si>
  <si>
    <t>Acceptable use of assets</t>
  </si>
  <si>
    <t>Return of assets</t>
  </si>
  <si>
    <t>A.8.2</t>
  </si>
  <si>
    <t>Information classification</t>
  </si>
  <si>
    <t>Classification of information</t>
  </si>
  <si>
    <t>Labelling of information</t>
  </si>
  <si>
    <t>Handling of assets</t>
  </si>
  <si>
    <t>Media handling</t>
  </si>
  <si>
    <t>Management of removable media</t>
  </si>
  <si>
    <t>Disposal of media</t>
  </si>
  <si>
    <t>Physical media transfer</t>
  </si>
  <si>
    <t>A.9</t>
  </si>
  <si>
    <t>Access control</t>
  </si>
  <si>
    <t>A.9.1</t>
  </si>
  <si>
    <t>Business requirements for access control</t>
  </si>
  <si>
    <t>Access control policy</t>
  </si>
  <si>
    <t>Access to networks and network services</t>
  </si>
  <si>
    <t>A.9.2</t>
  </si>
  <si>
    <t>User access management</t>
  </si>
  <si>
    <t>User registration and de-registration</t>
  </si>
  <si>
    <t>User access provisioning</t>
  </si>
  <si>
    <t>Management of privileged access rights</t>
  </si>
  <si>
    <t>Management of secret authentication information of users</t>
  </si>
  <si>
    <t>Review of user access rights</t>
  </si>
  <si>
    <t>Removal or adjustment of access rights</t>
  </si>
  <si>
    <t>A.9.3</t>
  </si>
  <si>
    <t>User responsibilities</t>
  </si>
  <si>
    <t>Use of secret authentication information</t>
  </si>
  <si>
    <t>A.9.4</t>
  </si>
  <si>
    <t>System and application access control</t>
  </si>
  <si>
    <t>Information access restriction</t>
  </si>
  <si>
    <t>Secure log-on procedures</t>
  </si>
  <si>
    <t>Password management system</t>
  </si>
  <si>
    <t>Use of privileged utility programs</t>
  </si>
  <si>
    <t>A.10</t>
  </si>
  <si>
    <t>Cryptography</t>
  </si>
  <si>
    <t>A.10.1</t>
  </si>
  <si>
    <t>Cryptographic controls</t>
  </si>
  <si>
    <t>Policy on the use of cryptographic controls</t>
  </si>
  <si>
    <t>Key management</t>
  </si>
  <si>
    <t>A.11</t>
  </si>
  <si>
    <t>Physical and environmental security</t>
  </si>
  <si>
    <t>A.11.1</t>
  </si>
  <si>
    <t>Secure areas</t>
  </si>
  <si>
    <t>Physical security perimeter</t>
  </si>
  <si>
    <t>Protecting against external and environmental threats</t>
  </si>
  <si>
    <t>Working in secure areas</t>
  </si>
  <si>
    <t>Delivery and loading areas</t>
  </si>
  <si>
    <t>A.11.2</t>
  </si>
  <si>
    <t>Equipment</t>
  </si>
  <si>
    <t>Equipment siting and protection</t>
  </si>
  <si>
    <t>Cabling security</t>
  </si>
  <si>
    <t>Equipment maintenance</t>
  </si>
  <si>
    <t>Secure disposal or reuse of equipment</t>
  </si>
  <si>
    <t>Clear desk and clear screen policy</t>
  </si>
  <si>
    <t>A.12</t>
  </si>
  <si>
    <t>Operations security</t>
  </si>
  <si>
    <t>A.12.1</t>
  </si>
  <si>
    <t>Operational procedures and responsibilities</t>
  </si>
  <si>
    <t>Documented operating procedures</t>
  </si>
  <si>
    <t>Change management</t>
  </si>
  <si>
    <t>Capacity management</t>
  </si>
  <si>
    <t>Separation of development, testing and operational environments</t>
  </si>
  <si>
    <t>Protection from malware</t>
  </si>
  <si>
    <t>Controls against malware</t>
  </si>
  <si>
    <t>Backup</t>
  </si>
  <si>
    <t>Information backup</t>
  </si>
  <si>
    <t>Logging and monitoring</t>
  </si>
  <si>
    <t>Event logging</t>
  </si>
  <si>
    <t>Protection of log information</t>
  </si>
  <si>
    <t>Administrator and operator logs</t>
  </si>
  <si>
    <t>Clock synchronisation</t>
  </si>
  <si>
    <t>Control of operational software</t>
  </si>
  <si>
    <t>Installation of software on operational systems</t>
  </si>
  <si>
    <t>Technical vulnerability management</t>
  </si>
  <si>
    <t>Management of technical vulnerabilities</t>
  </si>
  <si>
    <t>Restrictions on soft-ware installation</t>
  </si>
  <si>
    <t>A.13</t>
  </si>
  <si>
    <t>Communications security</t>
  </si>
  <si>
    <t>A.13.1</t>
  </si>
  <si>
    <t>Network security management</t>
  </si>
  <si>
    <t>Network controls</t>
  </si>
  <si>
    <t>Information transfer</t>
  </si>
  <si>
    <t>Information transfer policies and procedures</t>
  </si>
  <si>
    <t>Agreements on information transfer</t>
  </si>
  <si>
    <t>Electronic messaging</t>
  </si>
  <si>
    <t>Confidentiality or nondisclosure agreements</t>
  </si>
  <si>
    <t>A.14</t>
  </si>
  <si>
    <t>System acquisition, development and maintenance</t>
  </si>
  <si>
    <t>A.14.1</t>
  </si>
  <si>
    <t>Security requirements of information systems</t>
  </si>
  <si>
    <t>Information security requirements analysis and specification</t>
  </si>
  <si>
    <t>Securing application services on public networks</t>
  </si>
  <si>
    <t>Protecting application services transactions</t>
  </si>
  <si>
    <t>Security in development and support processes</t>
  </si>
  <si>
    <t>Secure development policy</t>
  </si>
  <si>
    <t>Restrictions on changes to software packages</t>
  </si>
  <si>
    <t>Outsourced development</t>
  </si>
  <si>
    <t>A.15</t>
  </si>
  <si>
    <t>Supplier relationships</t>
  </si>
  <si>
    <t>A.15.1</t>
  </si>
  <si>
    <t>Information security in supplier relationships</t>
  </si>
  <si>
    <t>Information security policy for supplier relationships</t>
  </si>
  <si>
    <t>Information security incident management</t>
  </si>
  <si>
    <t>Management of information security incidents and improvements</t>
  </si>
  <si>
    <t>Responsibilities and procedures</t>
  </si>
  <si>
    <t>Reporting information security events</t>
  </si>
  <si>
    <t>Reporting information security weaknesses</t>
  </si>
  <si>
    <t>Assessment of and decision on information security events</t>
  </si>
  <si>
    <t>Response to information security incidents</t>
  </si>
  <si>
    <t>Learning from information security incidents</t>
  </si>
  <si>
    <t>Collection of evidence</t>
  </si>
  <si>
    <t>Information security aspects of business continuity management</t>
  </si>
  <si>
    <t>Information security continuity</t>
  </si>
  <si>
    <t>Planning information security continuity</t>
  </si>
  <si>
    <t>Implementing information security continuity</t>
  </si>
  <si>
    <t>Compliance</t>
  </si>
  <si>
    <t>Compliance with legal and contractual requirements</t>
  </si>
  <si>
    <t>Identification of applicable legislation and contractual requirements</t>
  </si>
  <si>
    <t>Protection of records</t>
  </si>
  <si>
    <t>Privacy and protection of personally identifiable information</t>
  </si>
  <si>
    <t>Regulation of cryptographic controls</t>
  </si>
  <si>
    <t>Overall Compliance</t>
  </si>
  <si>
    <t>Responibility for assets</t>
  </si>
  <si>
    <t>Crypographic controls</t>
  </si>
  <si>
    <t>Comments</t>
  </si>
  <si>
    <t>Answer</t>
  </si>
  <si>
    <t>Prior employment</t>
  </si>
  <si>
    <t>Management of information security</t>
  </si>
  <si>
    <t>Evidences</t>
  </si>
  <si>
    <t xml:space="preserve">Last version of general policy statement as well as policy topic policies should be provided. Those documents should be available in English and published on the NSI's website. </t>
  </si>
  <si>
    <t>Organizational chart should be provided, highlighting security roles and providing job description for them. Background references for security positions should be provided in order to assess minimum required qualifications.</t>
  </si>
  <si>
    <t>Provide proofs of controls in place (e.g. screenshots, configurations) to get appropriate segregation of duties and list of users based on role-based access control (RBAC) approach.</t>
  </si>
  <si>
    <t>Provide organization project management processes which reflect security as part of it and a proof of communication with security requirements for a specific internal project have been established.</t>
  </si>
  <si>
    <t>Provide a contract sample for employees and contractors, signed by all stakeholders where all above points are reflected.</t>
  </si>
  <si>
    <t xml:space="preserve">Training presentation document sample should be provided. List of attendances with their signature should complement presentation proof. Training date should be included into attendance list, in order to proof period frequency. Training evaluations should be provided (questionnaire and marks). Internal communications within security awareness campaigns should be provided. Also internal channels, websites or web-based courses (e.g. using screenshots) if any should be demonstrated. </t>
  </si>
  <si>
    <t>Provide an asset inventory within the owner of each asset and all relevant information needed for asset identification.</t>
  </si>
  <si>
    <t>Provide a sample of acceptable use policy for corporate assets and internal communication sent to all users to be aware about this policy.</t>
  </si>
  <si>
    <t>Provide security process sample for asset return for employees and how it is integrated into corporate processes.</t>
  </si>
  <si>
    <t>Provide a sample of each type of document aligned with information classification scheme, as well as how scheme is integrated into corporate process.</t>
  </si>
  <si>
    <t>A sample (e.g. screenshot, picture) of a document with correspondence label should be provided and procedures for information labeling.</t>
  </si>
  <si>
    <t>Provide a sample of procedure for management of removable media. Authorization level document should be provided complemented by record kept for audit purposes.</t>
  </si>
  <si>
    <t xml:space="preserve">Provide process and procedures for secret authentication information management. </t>
  </si>
  <si>
    <t>Provide process to specify how reviews should be done to control internal access rights and process approval from management.</t>
  </si>
  <si>
    <t>Provide risk assessment performed and procedure to manage internal job function change by an employee assessing access rights.</t>
  </si>
  <si>
    <t>Proof of measures in place to protect against external and environmental threats (e.g. pictures).</t>
  </si>
  <si>
    <t>Provide security measures in place to protect cabling security (e.g. pictures).</t>
  </si>
  <si>
    <t>Provide procedure for equipment maintenance and a record for maintenance operations performed, which at least should contain operator name, company name and actions performed.</t>
  </si>
  <si>
    <t>Provide procedures in place to clean information into an equipment that needs to be re-used.</t>
  </si>
  <si>
    <t>Provide a risk assessment and a log file which contains all required information from at least one risky corporate system.</t>
  </si>
  <si>
    <t xml:space="preserve">Provide log file with administrator and operator logs recorded. </t>
  </si>
  <si>
    <t>Provide software management procedure, included into change management process, and a document with previous changes done over operational systems. Corporate patch management procedure should be provided as well.</t>
  </si>
  <si>
    <t>Provide agreements with external parties in order to protect transference of information between companies, enforcing to apply corporate policies, standards and procedures, handling information with same corporate information classification scheme.</t>
  </si>
  <si>
    <t>Provide corporate security requirements document aligned with information classification policy and business goals.</t>
  </si>
  <si>
    <t>Provide a sample of agreement signed by an external company (if any in place) to develop internal applications and how corporate security requirements and policies are forced.</t>
  </si>
  <si>
    <t>Provide defined policy, processes and procedures for supplier relationships and agreement sample to ensure that corporate requirements are forced.</t>
  </si>
  <si>
    <t xml:space="preserve">Provide incident management procedure document, which should be aligned with business objectives and getting management support. </t>
  </si>
  <si>
    <t>Provide a proof that security breaches are internally reported, providing communication channel and internal communication realized as awareness to let users know.</t>
  </si>
  <si>
    <t>Provide a proof that security weaknesses are internally reported, providing communication channel and internal communication realized as awareness to let users know within point of contact.</t>
  </si>
  <si>
    <t>Provide corporate forensic procedure in place and responsible person to handle with security requirements.</t>
  </si>
  <si>
    <t>Provide business continuity document, and how information security continuity is part of it, getting necessary management support.</t>
  </si>
  <si>
    <t>Provide applicable retention period document aligned with applicable legal requirements and a procedure documents to ensure that record are protected during necessary period of time.</t>
  </si>
  <si>
    <t>Provide a document with identified applicable legal requirements and how it is aligned with organization cryptographic controls.</t>
  </si>
  <si>
    <t>Provide capacity process aligned with business objectives and applicable legal requirements.</t>
  </si>
  <si>
    <t>Provide procedure for operational activities related to information security which reflects management approval.</t>
  </si>
  <si>
    <t>Provide process that maintains security ensuring that all software installed is with last available patch and updates. Change management process should be reflected into this process.</t>
  </si>
  <si>
    <t>N/A</t>
  </si>
  <si>
    <t>0% - 20%</t>
  </si>
  <si>
    <t>20% - 40%</t>
  </si>
  <si>
    <t>40% - 60%</t>
  </si>
  <si>
    <t>60% - 80%</t>
  </si>
  <si>
    <t>80% - 100%</t>
  </si>
  <si>
    <t>Format</t>
  </si>
  <si>
    <t>Control</t>
  </si>
  <si>
    <t>A.</t>
  </si>
  <si>
    <t>5.</t>
  </si>
  <si>
    <t>2.1</t>
  </si>
  <si>
    <t>2.</t>
  </si>
  <si>
    <t>6.</t>
  </si>
  <si>
    <t>3.</t>
  </si>
  <si>
    <t>4.</t>
  </si>
  <si>
    <t>1.</t>
  </si>
  <si>
    <t>2.2</t>
  </si>
  <si>
    <t>1.1</t>
  </si>
  <si>
    <t>1.2</t>
  </si>
  <si>
    <t>1.3</t>
  </si>
  <si>
    <t>2.3</t>
  </si>
  <si>
    <t>3.1</t>
  </si>
  <si>
    <t>3.2</t>
  </si>
  <si>
    <t>3.3</t>
  </si>
  <si>
    <t>2.4</t>
  </si>
  <si>
    <t>2.5</t>
  </si>
  <si>
    <t>2.6</t>
  </si>
  <si>
    <t>4.1</t>
  </si>
  <si>
    <t>4.2</t>
  </si>
  <si>
    <t>4.3</t>
  </si>
  <si>
    <t>4.4</t>
  </si>
  <si>
    <t>7.</t>
  </si>
  <si>
    <t>8.</t>
  </si>
  <si>
    <t>1.4</t>
  </si>
  <si>
    <t>9.</t>
  </si>
  <si>
    <t>5.1</t>
  </si>
  <si>
    <t>6.1</t>
  </si>
  <si>
    <t>6.2</t>
  </si>
  <si>
    <t>10.</t>
  </si>
  <si>
    <t>11.</t>
  </si>
  <si>
    <t>12.</t>
  </si>
  <si>
    <t>13.</t>
  </si>
  <si>
    <t>1.5</t>
  </si>
  <si>
    <t>1.6</t>
  </si>
  <si>
    <t>1.7</t>
  </si>
  <si>
    <t>14.</t>
  </si>
  <si>
    <t>15.</t>
  </si>
  <si>
    <t>E.</t>
  </si>
  <si>
    <t>Comments 
Member States</t>
  </si>
  <si>
    <t>Comments
Eurostat</t>
  </si>
  <si>
    <t>Comments 
Audit Service</t>
  </si>
  <si>
    <t>YES</t>
  </si>
  <si>
    <t>NO</t>
  </si>
  <si>
    <t>PARTIALLY</t>
  </si>
  <si>
    <t>Policies have been communicated to relevant parties, employees and external parties</t>
  </si>
  <si>
    <t>Information security roles and responsibilities have been defined into the organization</t>
  </si>
  <si>
    <t>Duties and areas of responsibility are separated, in order to reduce opportunities for unauthorized modification or misuse of information, or services</t>
  </si>
  <si>
    <t>Assets are protected against unauthorized or unintentional modifications</t>
  </si>
  <si>
    <t>Assets are prepared to minimize opportunities of misuse or abuse</t>
  </si>
  <si>
    <t>Employees, contractors and third party users have signed confidentiality and non-disclosure agreements</t>
  </si>
  <si>
    <t>Information security assessment is included into project lifecycle management</t>
  </si>
  <si>
    <t>All levels managers are engaged in driving security within the business</t>
  </si>
  <si>
    <t>Management behaviour encourages to all employees, contractors and 3rd party users to apply security in accordance with corporate policies and procedures</t>
  </si>
  <si>
    <t>Internal employees, contractors and 3rd party users receive regular information security updates</t>
  </si>
  <si>
    <t>Internal employees, contractors and 3rd party users are aware of information security policies and procedures and keep up-to-date with the latest changes</t>
  </si>
  <si>
    <t>Internal employees, contractors and 3rd party users undergo regular security awareness training appropriate to their role and function within the organisation</t>
  </si>
  <si>
    <t>Assets are inventoried, associating each of them with information and information processing facilities</t>
  </si>
  <si>
    <t>Asset inventory is accurated and kept up to date</t>
  </si>
  <si>
    <t>Acceptable use policy for each type of information asset is in place</t>
  </si>
  <si>
    <t>Users are made aware about existance of this policy prior asset usage</t>
  </si>
  <si>
    <t>Process in place to ensure all employees return the organisation's assets on termination of their employment, contract or agreement</t>
  </si>
  <si>
    <t>Information classification scheme is defined and used</t>
  </si>
  <si>
    <t>Information classified is according to the applicable legal requirements</t>
  </si>
  <si>
    <t>Information is classified according to the sensitivity of possible unauthorized disclosure or modifications</t>
  </si>
  <si>
    <t>Information is classified according to how valuable it is to the organization (alignment with business objectives)</t>
  </si>
  <si>
    <t>Information labeling procedures are accordingly to the information classification scheme</t>
  </si>
  <si>
    <t>There is a process or procedure for ensuring information classification is appropriately marked on each asset</t>
  </si>
  <si>
    <t>There is a procedure for handling each information classification</t>
  </si>
  <si>
    <t>Procedure for information handling is accordingly to information classification scheme</t>
  </si>
  <si>
    <t>Users of information assets are made aware about corporate procedure</t>
  </si>
  <si>
    <t>There is a policy in place governing removable media</t>
  </si>
  <si>
    <t>There is a process covering how removable media is managed</t>
  </si>
  <si>
    <t>Processes are aligned with the information classification scheme</t>
  </si>
  <si>
    <t>There is a formal procedure in place governing how removable media no longer required is disposed</t>
  </si>
  <si>
    <t>There is a policy document and process detailing how physical media should be transported</t>
  </si>
  <si>
    <t>Media in transport is protected against unauthorised access, misuse or corruption</t>
  </si>
  <si>
    <t>There is a documented access control policy in place</t>
  </si>
  <si>
    <t>Policy document is based on business requirements</t>
  </si>
  <si>
    <t>Policy is communicated appropriately</t>
  </si>
  <si>
    <t>Controls are in place to ensure users only have access to the network resources they have been specially authorised to use and are required for their duties</t>
  </si>
  <si>
    <t>There is a formal user access registration process in place</t>
  </si>
  <si>
    <t>There is a formal user access provisioning process in place to assign or revoke access rights for all user types and services</t>
  </si>
  <si>
    <t>Privileged access accounts are separately managed and controlled</t>
  </si>
  <si>
    <t>There is a process for asset owners to review access rights to their assets on a regular basis</t>
  </si>
  <si>
    <t>This review process is verified</t>
  </si>
  <si>
    <t>There  is a process to ensure that user access rights are removed on termination of employment or contract, or adjusted upon change of role</t>
  </si>
  <si>
    <t>There is a policy document covering the corporate practices in how secret authentication information must be handled</t>
  </si>
  <si>
    <t>Policy document to manage secret information is communicated to all users</t>
  </si>
  <si>
    <t>It has been ensured that users understand how to handle with secret information</t>
  </si>
  <si>
    <t>Access to information and application system functions is restricted in line with the access control policy</t>
  </si>
  <si>
    <t>Access is controlled by a secure log-on procedure where the access control policy requires it</t>
  </si>
  <si>
    <t>There is a system to control password management</t>
  </si>
  <si>
    <t>Interactive password systems are in place</t>
  </si>
  <si>
    <t>Complex passwords following corporate policy are required</t>
  </si>
  <si>
    <t>Privilege utility programs are restricted and monitored</t>
  </si>
  <si>
    <t>There is a policy document in place on the use of cryptographic controls</t>
  </si>
  <si>
    <t>There is a policy governing the whole lifecycle of cryptographic keys</t>
  </si>
  <si>
    <t>There is a designated physical security perimeter</t>
  </si>
  <si>
    <t>Areas which contains sensitive or critical information are appropriately controlled</t>
  </si>
  <si>
    <t>Areas which contains information processing facilities are segregated and appropriately controlled</t>
  </si>
  <si>
    <t>Physical protection measures to prevent natural disasters, malicious attack or accidents have been designed</t>
  </si>
  <si>
    <t>There are secure areas in place</t>
  </si>
  <si>
    <t>Secure areas have suitable policies and processes</t>
  </si>
  <si>
    <t>Policies and processes are enforced and monitored</t>
  </si>
  <si>
    <t>All possible entry points are controlled to avoid access from unauthorized persons to the premises</t>
  </si>
  <si>
    <t>Delivery and loading areas are separated</t>
  </si>
  <si>
    <t>Access to delivery and loading areas is controlled</t>
  </si>
  <si>
    <t>Access from loading areas is isolated from information processing facilities</t>
  </si>
  <si>
    <t>Environmental hazards are identified and considered when equipment locations are selected</t>
  </si>
  <si>
    <t>Risks from unauthorised access or passers-by are considered when siting equipment</t>
  </si>
  <si>
    <t>Cabling security are located to protect from interference, interception or damage</t>
  </si>
  <si>
    <t>There is a procedure in place to ensure equipment availability</t>
  </si>
  <si>
    <t>There is a procedure in place to ensure equipment integrity</t>
  </si>
  <si>
    <t>There is a rigorous equipment maintenance schedule</t>
  </si>
  <si>
    <t>It is verified that all sensitive information and licensed software is properly removed before reuse/disposal where data is wiped</t>
  </si>
  <si>
    <t>A clear desk and clear screen policy is in place</t>
  </si>
  <si>
    <t>Clear desk and clear screen policy is well enforced</t>
  </si>
  <si>
    <t>There is a policy covering how information assets may be reused</t>
  </si>
  <si>
    <t>Procedures are made available to all users when needed</t>
  </si>
  <si>
    <t>There is in place a capacity management process</t>
  </si>
  <si>
    <t>A process to reduce the risk against unauthorized changes into operational environment has been implemented</t>
  </si>
  <si>
    <t>Controlled change management process  is in place for changes related to the security of the information</t>
  </si>
  <si>
    <t>Unauthorized accesses to operational environment is prevented</t>
  </si>
  <si>
    <t>The organisation enforces segregation of development, test and operational environments</t>
  </si>
  <si>
    <t>Processes to detect malware are in place</t>
  </si>
  <si>
    <t>Processes to prevent malware spreading have been developed and implemented</t>
  </si>
  <si>
    <t>Corporate process and capacity to recover from a malware infection is in place</t>
  </si>
  <si>
    <t>Appropriate malware awareness activity campaigns are carried out internally</t>
  </si>
  <si>
    <t>A backup policy document has been implemented to cover business needs</t>
  </si>
  <si>
    <t>Backups are made in accordance with the policy</t>
  </si>
  <si>
    <t>The organisation's backup policy complies with relevant legal frameworks</t>
  </si>
  <si>
    <t>A process to record user activities and events is developed, mainly for activities related to information security</t>
  </si>
  <si>
    <t>Appropriate event logs are maintained</t>
  </si>
  <si>
    <t>Logging facilities are protected against tampering and unauthorised access</t>
  </si>
  <si>
    <t>System administrator and sysop logs are maintained and protected</t>
  </si>
  <si>
    <t>Clocks within the organisation systems or within security domain are synchronized and based on a single time source for all relevant processing systems</t>
  </si>
  <si>
    <t>A process to control the installation of software onto operational systems is in place</t>
  </si>
  <si>
    <t>Organisation has access to updated and timely information on technical vulnerabilities</t>
  </si>
  <si>
    <t xml:space="preserve">A process to assess risks and react to any new vulnerabilities as they are discovered has been set-up </t>
  </si>
  <si>
    <t>Processes are in place to restrict how users install software</t>
  </si>
  <si>
    <t>A network management process is in place to protect information in systems and applications</t>
  </si>
  <si>
    <t>Organisational policies govern how information is transferred</t>
  </si>
  <si>
    <t>Procedures for how data should be transferred are made available to all employees</t>
  </si>
  <si>
    <t>Relevant technical controls are in place to prevent non-authorised forms of data transfer</t>
  </si>
  <si>
    <t>Final 
Statement</t>
  </si>
  <si>
    <t>Contracts with external parties and agreements within the organisation detail the requirements for securing business information in transfer</t>
  </si>
  <si>
    <t>Security policies cover the use of information transfer while using electronic messaging systems</t>
  </si>
  <si>
    <t>Employees, contractors and agents sign confidentiality or non disclosure agreements</t>
  </si>
  <si>
    <t>Records of the agreements are maintained</t>
  </si>
  <si>
    <t>Information security requirements are specified when new systems are introduced</t>
  </si>
  <si>
    <t>When systems are being enhanced or upgraded, security requirements are specified and addressed</t>
  </si>
  <si>
    <t>Applications which send information over public networks appropriately protect the information against fraudulent activity, contract dispute, unauthorised discloser and unauthorised modification</t>
  </si>
  <si>
    <t>Controls are in place in order to prevent incomplete transmission, misrouting, unauthorised message alteration, unauthorised disclosure, unauthorised message duplication or replay attacks</t>
  </si>
  <si>
    <t>Organisation develops software or systems</t>
  </si>
  <si>
    <t>Policies are mandating the implementation and assessment of security controls for development activities</t>
  </si>
  <si>
    <t>A policy is in place which mandates when and how software packages can be changed or modified</t>
  </si>
  <si>
    <t xml:space="preserve">Development is supervised when it has been outsourced </t>
  </si>
  <si>
    <t>Externally developed code is subject to a security review before deployment</t>
  </si>
  <si>
    <t>Information security is included in contracts established with suppliers and service providers to mitigate possible risks</t>
  </si>
  <si>
    <t>It is an organisation-wide risk management approach to supplier relationships</t>
  </si>
  <si>
    <t>A procedure to establish the information security incident response is in place</t>
  </si>
  <si>
    <t>Management responsibilities are clearly identified and documented in the incident management processes</t>
  </si>
  <si>
    <t>Information security events are reported by all employees and contractors using the appropriate management reporting channel</t>
  </si>
  <si>
    <t>A process for employees and contractors has been developed in order to report identified information security weaknesses</t>
  </si>
  <si>
    <t>Corporate process has been done to ensure that information security events are properly assessed</t>
  </si>
  <si>
    <t>A process or framework which allows the organisation to learn from information security incidents and reduce the impact / probability of future events is in place</t>
  </si>
  <si>
    <t>Forensic readiness policy has been created and established</t>
  </si>
  <si>
    <t>In the event of an information security incident a procedure where relevant data is identified and collected in a manner which allows it to be used as evidence is in place</t>
  </si>
  <si>
    <t>Information security is included in the organisation's continuity plan and disaster recovery plan</t>
  </si>
  <si>
    <t>Organisation information security function has documented, implemented and maintained policies, processes and procedures to maintain continuity of service during an adverse situation</t>
  </si>
  <si>
    <t>Organisation has identified and documented all relevant legislative, regulatory or contractual requirements related to security</t>
  </si>
  <si>
    <t>Records are protected from loss, destruction, falsification and unauthorised access or release in accordance with legislative, regulatory, contractual and business requirements</t>
  </si>
  <si>
    <t>Policy for privacy and protection of personally identifiable information has been developed and implemented</t>
  </si>
  <si>
    <t>Personal data is protected in accordance with relevant legislation</t>
  </si>
  <si>
    <t>Cryptographic controls are protected in accordance with all relevant agreements, legislation and regulations</t>
  </si>
  <si>
    <t>A.2.1</t>
  </si>
  <si>
    <t>A.3.1</t>
  </si>
  <si>
    <t>A.4.1</t>
  </si>
  <si>
    <t>A.4.2</t>
  </si>
  <si>
    <t>A.5.2</t>
  </si>
  <si>
    <t>A.5.3</t>
  </si>
  <si>
    <t>A.6.2</t>
  </si>
  <si>
    <t>A.6.3</t>
  </si>
  <si>
    <t>A.6.4</t>
  </si>
  <si>
    <t>A.9.5</t>
  </si>
  <si>
    <t>A.9.6</t>
  </si>
  <si>
    <t>A.10.2</t>
  </si>
  <si>
    <t>A.2</t>
  </si>
  <si>
    <t>A.3</t>
  </si>
  <si>
    <t>A.4</t>
  </si>
  <si>
    <t>Section Name</t>
  </si>
  <si>
    <t>Information Security policies have been defined</t>
  </si>
  <si>
    <t>Information Security policies have been approved by top organization management</t>
  </si>
  <si>
    <t>Policies have been internally published</t>
  </si>
  <si>
    <r>
      <t xml:space="preserve">There is a formal management process to control the allocation of secret authentication information established </t>
    </r>
    <r>
      <rPr>
        <i/>
        <sz val="9"/>
        <color indexed="8"/>
        <rFont val="Calibri"/>
        <family val="2"/>
      </rPr>
      <t>[no implemented]</t>
    </r>
  </si>
  <si>
    <t>Restrictions on software installation</t>
  </si>
  <si>
    <t>It has been set-up an incident response process which reflects the classification and severity of information security incidents</t>
  </si>
  <si>
    <t>Operating procedures are fully documented</t>
  </si>
  <si>
    <t>Electronic format (e.g. .doc, .pdf, etc.)
Physical (paper)</t>
  </si>
  <si>
    <t>Electronic format (e.g. picture, XML files)</t>
  </si>
  <si>
    <t>Electronic format (e.g. .doc, .pdf)
Physical (paper)</t>
  </si>
  <si>
    <t>Electronic format (e.g. pictures)</t>
  </si>
  <si>
    <t>Electronic format (e.g. .doc, .pdf)</t>
  </si>
  <si>
    <t xml:space="preserve">An adequate frequency for information security policy review should be provided, with a maximum period of one review per year. 
</t>
  </si>
  <si>
    <t>Management might approve the review periodicity. Finally, each policy document should contain a history document and/or revision history with at least document version, date and approval name to ensure that document is reviewed within planned intervals.</t>
  </si>
  <si>
    <t>Review period approved by management (e.g. .doc, .pdf, etc.)</t>
  </si>
  <si>
    <t>Change control into policy document, with review approved by management (e.g. .doc, .pdf, etc.)</t>
  </si>
  <si>
    <t xml:space="preserve">Provide a sample of internal communication signed by management supporting information security policies. </t>
  </si>
  <si>
    <t>Proof of corporate channel created with the purpose to report security policy and procedure violations, as well as an inventory of incidents reported by users as proof of employee's knowledge.</t>
  </si>
  <si>
    <t xml:space="preserve">Electronic format (e.g. .doc, .pdf)
Physical (paper)
</t>
  </si>
  <si>
    <t xml:space="preserve">Provide a sample of procedure for handling of assets and document of authorized recipients, document files for copies of information realized and agreements signed with other organizations. </t>
  </si>
  <si>
    <t xml:space="preserve">Proof of protection controls (e.g. configuration files, screenshots) to restrict access to the assets. </t>
  </si>
  <si>
    <t>e.g. image, configuration file, screenshot</t>
  </si>
  <si>
    <t>Provide a sample of procedure for disposal of media.</t>
  </si>
  <si>
    <t>Proof that organization provides to employees necessary measures to destroy or deposit confidential information in a secured manner (e.g. shredders, special trash for confidential papers).</t>
  </si>
  <si>
    <t>e.g. image</t>
  </si>
  <si>
    <t>Proof for physical media being transferred, compliance with required controls (e.g. picture).</t>
  </si>
  <si>
    <t>Provide a sample of procedure for physical media transfer.</t>
  </si>
  <si>
    <t>Document with logs of record should be provided.</t>
  </si>
  <si>
    <t>Controls (e.g. image)</t>
  </si>
  <si>
    <t>Provide a sample of document created by asset owner controlling access under their responsibility should be provided.</t>
  </si>
  <si>
    <t>Provide a sample of policy for access control, proof (e.g. screenshot) how this policy is available for all users and internal communication sent to all users to be aware about it.</t>
  </si>
  <si>
    <t>List in electronic format (e.g. .doc, .pdf)
Controls (e.g. image, configuration file, screenshot)</t>
  </si>
  <si>
    <t>Provide list and configuration of logical and physical security controls in place to control access to organization.</t>
  </si>
  <si>
    <t>Proof how policy is available for all users and internal communication sent to the users to be aware about it.</t>
  </si>
  <si>
    <t>e.g. link, sceenshot
email file</t>
  </si>
  <si>
    <t xml:space="preserve">Network diagram should be provided, identification different zones with IPs and services for each zone. </t>
  </si>
  <si>
    <t>Provide a sample of policy for usage of corporate network.</t>
  </si>
  <si>
    <t>Provide a proof for remote access measures in place.</t>
  </si>
  <si>
    <t>e.g. configuration files, screenshots</t>
  </si>
  <si>
    <t xml:space="preserve">Configuration files for active directory or any other database used to control user registration should be provided. </t>
  </si>
  <si>
    <t>Provide process for user access management.</t>
  </si>
  <si>
    <t>Internal communication within organizational units (e.g. HR) to centrally managed registration and de-registration for users.</t>
  </si>
  <si>
    <t>e.g. screenshot, email file</t>
  </si>
  <si>
    <t xml:space="preserve">
e.g. configuration file, screenshot</t>
  </si>
  <si>
    <t>Provide copy of saved records, accordingly to applicable laws.</t>
  </si>
  <si>
    <t>Record file (e.g. .rar, .zip)</t>
  </si>
  <si>
    <t>internal communication sample to grant access to user to specific systems, including in the communication flow management approval.</t>
  </si>
  <si>
    <t>Provide process document.</t>
  </si>
  <si>
    <t>Provide authorization process related to privileged access rights.</t>
  </si>
  <si>
    <t>Provide documentation record, which should contain user id avoiding generic account usage, expiration time of granted privileges, business justification and management approval.</t>
  </si>
  <si>
    <t>Provide internal communication realized to the users as secret authentication information awareness.</t>
  </si>
  <si>
    <t>Provide password policy.</t>
  </si>
  <si>
    <t>Policy for information access restriction should be provided.</t>
  </si>
  <si>
    <t>Provide all possible proofs to ensure information and application accesses are restricted and aligned with access control policy.</t>
  </si>
  <si>
    <t>Procedure should be provided and record of security issues reported by the users.</t>
  </si>
  <si>
    <t>Proof of corporate channel to report issues with log-on.</t>
  </si>
  <si>
    <t>Provide all possible proofs to provide how log-on is done into each system, and additional information for log-on into systems containing confidential information  showing warning message to the users.</t>
  </si>
  <si>
    <t>e.g. link, screenshot</t>
  </si>
  <si>
    <t>Provide password policy document.</t>
  </si>
  <si>
    <t>Proof of mechanisms that enforce this policy to the users</t>
  </si>
  <si>
    <t>Policy enforcement (e.g. configuration files, screenshots)</t>
  </si>
  <si>
    <t>Provide documented guidelines for privileged utility programs restriction.</t>
  </si>
  <si>
    <t>Proof of measures in place to prevent usage of privileged utility programs.</t>
  </si>
  <si>
    <t>Provide cryptographic policy document with applicable legal requirements.</t>
  </si>
  <si>
    <t xml:space="preserve">Proof of implemented controls in place ensuring that information at rest and in transit is being protected. Provide document </t>
  </si>
  <si>
    <t>Provide key management policy, procedures and agreements with suppliers documents.</t>
  </si>
  <si>
    <t>Audit methods in place as well as all measures to comply with the policy in order to ensure that it complies with all applicable regulations and business objectives.</t>
  </si>
  <si>
    <t>Measures (e.g. configuration files, screenshots)</t>
  </si>
  <si>
    <t>Provide risk assessment document performed to assess physical security.</t>
  </si>
  <si>
    <t>Proof of measures in place in order to protect business assets.</t>
  </si>
  <si>
    <t>e.g. pictures</t>
  </si>
  <si>
    <t>Provide proof of special secure working areas existence.</t>
  </si>
  <si>
    <t>Provide procedures in place to control areas usage, approval process to access to these areas and record about who access, who approved access, date and business justification.</t>
  </si>
  <si>
    <t>Secure areas (e.g. pictures)</t>
  </si>
  <si>
    <t>Provide a proof of measures in place to prevent access to corporate delivery and loading areas.</t>
  </si>
  <si>
    <t>Provide acceptable use policy for information processing facilities behaviour.</t>
  </si>
  <si>
    <t>Provide monitoring tools  and security measures in place to protect assets and equipment.</t>
  </si>
  <si>
    <t>Provide as well how policy is accessible for all internal employees, contractors and third parties and internal communication realized referring to this policy.</t>
  </si>
  <si>
    <t>e.g. link, screenshot, email file</t>
  </si>
  <si>
    <t>Provide clear desk and clear screen policy.</t>
  </si>
  <si>
    <t>Proof of measures in place to comply with policy.</t>
  </si>
  <si>
    <t>Provide change management procedure, which should contain internal approval process.</t>
  </si>
  <si>
    <t>Provide a record of changes realized into company with affected system, approval name, date and business justification.</t>
  </si>
  <si>
    <t>Provide corporate network topology showing logical separation of environments.</t>
  </si>
  <si>
    <t>Provide approval process describing how to pass application from one environment to another.</t>
  </si>
  <si>
    <t>Provide corporate malware policies.</t>
  </si>
  <si>
    <t>A list of reliable sources to get malware information (exchange of information if any).</t>
  </si>
  <si>
    <t>Applicable for big organizations where there are more than 200 employees, a central console to control malware into the organization should be in place, providing a proof of it.</t>
  </si>
  <si>
    <t>e.g. screenshot</t>
  </si>
  <si>
    <t>e.g. screenshot, image, configuration files</t>
  </si>
  <si>
    <t>Used anti-malware software configuration.</t>
  </si>
  <si>
    <t>e.g. link, email file</t>
  </si>
  <si>
    <t>Provide backup policy which corresponding retention period and technical method procedure to set organization backup.</t>
  </si>
  <si>
    <t>Provide as well backup configuration into remote location</t>
  </si>
  <si>
    <t>Provide proof of controls in place to protect log information.</t>
  </si>
  <si>
    <t xml:space="preserve"> e.g. screenshots, configuration files</t>
  </si>
  <si>
    <t>e.g. log file</t>
  </si>
  <si>
    <t>Provide NET configuration time used for synchronize internal systems and proof that same configuration is used for main systems.</t>
  </si>
  <si>
    <t>Provide vulnerability management program document alligned with risk assessment perform over internal systems to know criticality.</t>
  </si>
  <si>
    <t>Provide policy in place for software installation restriction.</t>
  </si>
  <si>
    <t>Proof of measures to prevent these actions by a particular user (least privilege approach).</t>
  </si>
  <si>
    <t>Provide corporate network topology document.</t>
  </si>
  <si>
    <t>Provide log file.</t>
  </si>
  <si>
    <t>Proof of measures to control data confidentiality and integrity.</t>
  </si>
  <si>
    <t>e.g. screenshots, configuration files</t>
  </si>
  <si>
    <t>e.g. .rar,.zip</t>
  </si>
  <si>
    <t>A proof of the network health, which should be monitored to control systems availability.</t>
  </si>
  <si>
    <t>e.g. screenshots</t>
  </si>
  <si>
    <t>Provide policy, procedures and acceptable use policy and guidelines documentation to protect transfer of information.</t>
  </si>
  <si>
    <t>Proof that this information is accessible and communicated to end users (employees, contractors, third parties).</t>
  </si>
  <si>
    <t>Proof of implemented controls proof  about systems to protect information transference should be provided.</t>
  </si>
  <si>
    <t>Provide proofs of security controls in place to protect information transferences in electronic messaging systems.</t>
  </si>
  <si>
    <t>Provide confidentiality or non-disclosure agreement sample, signed by employee or contractor, including all required points.</t>
  </si>
  <si>
    <t>Proofs of monitoring measures in place to protect confidential information.</t>
  </si>
  <si>
    <t>Provide measures in place to keep right security level over public networks (e.g. screenshots, configuration files)</t>
  </si>
  <si>
    <t>Provide an agreement sample with service providers ensuring that corporate security requirements are ensured.</t>
  </si>
  <si>
    <t>Provide proofs of controls in place to ensure that application service transactions are protected.</t>
  </si>
  <si>
    <t>Provide security development policy document.</t>
  </si>
  <si>
    <t>Provide how this policy is accessible for all internal employees (employees, contractors, third parties) and internally communicated.</t>
  </si>
  <si>
    <t>Provide document record kept of security assessments done and organization chart of Information Security Incident and Response Tema (ISIRT) team within their member competences.</t>
  </si>
  <si>
    <t>Provide proof of responses related to information security incidents log file of incidents, escalation process and how forensic is done.</t>
  </si>
  <si>
    <t>e.g. screenshot, email file, log file</t>
  </si>
  <si>
    <t>Provide a proof of corporate monitoring mechanisms in place.</t>
  </si>
  <si>
    <t>A sample of document with analysis realized over a specific information security incident.</t>
  </si>
  <si>
    <t>Provide process and procedure documents.</t>
  </si>
  <si>
    <t>A proof of controls in place to ensure that information security continuity requirements are applied during disaster.</t>
  </si>
  <si>
    <t>Provide document with required controls and  identifyied applicable legislation, regulation and laws might be provided as well.</t>
  </si>
  <si>
    <t>A proof of security measures in place to ensure that all applicable legal requirements are complied.</t>
  </si>
  <si>
    <t>Provide corporate data protection policy, including name of assigned as privacy officer and management approval proof (e.g. internal communication); all aligned with applicable legal requirements.</t>
  </si>
  <si>
    <t>Adequacy of the information security policy is reviewed.</t>
  </si>
  <si>
    <t>Effectiveness of the information security policy is reviewed.</t>
  </si>
  <si>
    <t>Policies review is set within a specific interval (at least yearly) or when significant corporate changes related to information security occurs.</t>
  </si>
  <si>
    <t>Review period is approved by management.</t>
  </si>
  <si>
    <t>Link to corporate channel or screenshot</t>
  </si>
  <si>
    <t>e.g. .rar, .zip</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</si>
</sst>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font>
    <font>
      <b/>
      <sz val="11"/>
      <color indexed="9"/>
      <name val="Calibri"/>
      <family val="2"/>
    </font>
    <font>
      <b/>
      <sz val="11"/>
      <color indexed="8"/>
      <name val="Calibri"/>
      <family val="2"/>
    </font>
    <font>
      <sz val="11"/>
      <color indexed="9"/>
      <name val="Calibri"/>
      <family val="2"/>
    </font>
    <font>
      <sz val="11"/>
      <name val="Calibri"/>
      <family val="2"/>
    </font>
    <font>
      <b/>
      <sz val="12"/>
      <color indexed="8"/>
      <name val="Calibri"/>
      <family val="2"/>
    </font>
    <font>
      <i/>
      <sz val="9"/>
      <color indexed="8"/>
      <name val="Calibri"/>
      <family val="2"/>
    </font>
    <font>
      <b/>
      <sz val="12"/>
      <color theme="0"/>
      <name val="Calibri"/>
      <family val="2"/>
      <charset val="204"/>
    </font>
    <font>
      <sz val="11"/>
      <color theme="0"/>
      <name val="Calibri"/>
      <family val="2"/>
    </font>
    <font>
      <b/>
      <sz val="11"/>
      <color theme="0"/>
      <name val="Calibri"/>
      <family val="2"/>
    </font>
    <font>
      <sz val="11"/>
      <color rgb="FFFF0000"/>
      <name val="Calibri"/>
      <family val="2"/>
    </font>
  </fonts>
  <fills count="7">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theme="4" tint="0.59996337778862885"/>
        <bgColor indexed="64"/>
      </patternFill>
    </fill>
    <fill>
      <patternFill patternType="solid">
        <fgColor theme="4"/>
        <bgColor indexed="64"/>
      </patternFill>
    </fill>
    <fill>
      <patternFill patternType="solid">
        <fgColor theme="0"/>
        <bgColor indexed="64"/>
      </patternFill>
    </fill>
  </fills>
  <borders count="8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medium">
        <color indexed="64"/>
      </left>
      <right/>
      <top/>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top/>
      <bottom style="medium">
        <color indexed="64"/>
      </bottom>
      <diagonal/>
    </border>
    <border>
      <left/>
      <right style="medium">
        <color indexed="64"/>
      </right>
      <top/>
      <bottom/>
      <diagonal/>
    </border>
    <border>
      <left/>
      <right style="thin">
        <color indexed="8"/>
      </right>
      <top style="medium">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top/>
      <bottom/>
      <diagonal/>
    </border>
    <border>
      <left style="thin">
        <color indexed="64"/>
      </left>
      <right style="thin">
        <color indexed="64"/>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8"/>
      </bottom>
      <diagonal/>
    </border>
    <border>
      <left/>
      <right style="thin">
        <color indexed="64"/>
      </right>
      <top/>
      <bottom/>
      <diagonal/>
    </border>
    <border>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bottom/>
      <diagonal/>
    </border>
    <border>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8"/>
      </right>
      <top/>
      <bottom/>
      <diagonal/>
    </border>
    <border>
      <left/>
      <right style="thin">
        <color indexed="64"/>
      </right>
      <top style="thin">
        <color indexed="64"/>
      </top>
      <bottom/>
      <diagonal/>
    </border>
    <border>
      <left style="thin">
        <color indexed="8"/>
      </left>
      <right style="thin">
        <color indexed="64"/>
      </right>
      <top/>
      <bottom style="thin">
        <color indexed="64"/>
      </bottom>
      <diagonal/>
    </border>
    <border>
      <left/>
      <right/>
      <top style="thin">
        <color indexed="8"/>
      </top>
      <bottom/>
      <diagonal/>
    </border>
    <border>
      <left/>
      <right/>
      <top/>
      <bottom style="thin">
        <color indexed="64"/>
      </bottom>
      <diagonal/>
    </border>
    <border>
      <left style="thin">
        <color indexed="8"/>
      </left>
      <right style="thin">
        <color indexed="64"/>
      </right>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64"/>
      </right>
      <top/>
      <bottom style="thin">
        <color indexed="8"/>
      </bottom>
      <diagonal/>
    </border>
    <border>
      <left/>
      <right style="thin">
        <color indexed="64"/>
      </right>
      <top style="thin">
        <color indexed="64"/>
      </top>
      <bottom style="thin">
        <color indexed="8"/>
      </bottom>
      <diagonal/>
    </border>
    <border>
      <left/>
      <right/>
      <top style="thick">
        <color rgb="FF66AE83"/>
      </top>
      <bottom/>
      <diagonal/>
    </border>
  </borders>
  <cellStyleXfs count="1">
    <xf numFmtId="0" fontId="0" fillId="0" borderId="0"/>
  </cellStyleXfs>
  <cellXfs count="393">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vertical="center"/>
    </xf>
    <xf numFmtId="9" fontId="0" fillId="0" borderId="2" xfId="0" applyNumberFormat="1" applyBorder="1" applyAlignment="1">
      <alignment vertical="center"/>
    </xf>
    <xf numFmtId="9" fontId="0" fillId="0" borderId="0" xfId="0" applyNumberFormat="1" applyFont="1" applyAlignment="1">
      <alignment vertical="center"/>
    </xf>
    <xf numFmtId="0" fontId="0" fillId="0" borderId="6" xfId="0" applyFont="1" applyFill="1" applyBorder="1" applyAlignment="1">
      <alignment horizontal="center" vertical="center"/>
    </xf>
    <xf numFmtId="9" fontId="0" fillId="0" borderId="7" xfId="0" applyNumberFormat="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vertical="center" wrapText="1"/>
    </xf>
    <xf numFmtId="9" fontId="0" fillId="0" borderId="10" xfId="0" applyNumberFormat="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vertical="center"/>
    </xf>
    <xf numFmtId="9" fontId="0" fillId="0" borderId="13" xfId="0" applyNumberFormat="1" applyBorder="1" applyAlignment="1">
      <alignment horizontal="center" vertical="center"/>
    </xf>
    <xf numFmtId="0" fontId="4" fillId="0" borderId="14" xfId="0"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wrapText="1"/>
    </xf>
    <xf numFmtId="0" fontId="4" fillId="0" borderId="17" xfId="0" applyFont="1" applyFill="1" applyBorder="1" applyAlignment="1">
      <alignment horizontal="center" vertical="center"/>
    </xf>
    <xf numFmtId="0" fontId="4" fillId="0" borderId="18" xfId="0" applyFont="1" applyFill="1" applyBorder="1" applyAlignment="1">
      <alignment vertical="center"/>
    </xf>
    <xf numFmtId="0" fontId="7" fillId="5" borderId="19" xfId="0" applyFont="1" applyFill="1" applyBorder="1" applyAlignment="1" applyProtection="1">
      <alignment horizontal="center" vertical="center"/>
    </xf>
    <xf numFmtId="0" fontId="0" fillId="0" borderId="20" xfId="0" applyBorder="1" applyAlignment="1">
      <alignment vertical="center"/>
    </xf>
    <xf numFmtId="0" fontId="7" fillId="5" borderId="21" xfId="0" applyFont="1" applyFill="1" applyBorder="1" applyAlignment="1" applyProtection="1">
      <alignment horizontal="center" vertical="center"/>
    </xf>
    <xf numFmtId="0" fontId="7" fillId="5" borderId="22" xfId="0" applyFont="1" applyFill="1" applyBorder="1" applyAlignment="1" applyProtection="1">
      <alignment horizontal="center" vertical="center"/>
    </xf>
    <xf numFmtId="0" fontId="0" fillId="0" borderId="23" xfId="0" applyBorder="1" applyAlignment="1">
      <alignment horizontal="center" vertical="center"/>
    </xf>
    <xf numFmtId="0" fontId="0" fillId="0" borderId="24" xfId="0" applyBorder="1" applyAlignment="1">
      <alignment vertical="center"/>
    </xf>
    <xf numFmtId="0" fontId="7" fillId="5" borderId="25" xfId="0" applyFont="1" applyFill="1" applyBorder="1" applyAlignment="1" applyProtection="1">
      <alignment horizontal="center" vertical="center"/>
    </xf>
    <xf numFmtId="0" fontId="0" fillId="0" borderId="24" xfId="0" applyBorder="1"/>
    <xf numFmtId="9" fontId="0" fillId="0" borderId="0" xfId="0" applyNumberFormat="1"/>
    <xf numFmtId="0" fontId="0" fillId="0" borderId="0" xfId="0" applyAlignment="1">
      <alignment horizontal="right"/>
    </xf>
    <xf numFmtId="9" fontId="0" fillId="0" borderId="0" xfId="0" applyNumberFormat="1" applyAlignment="1">
      <alignment vertical="center"/>
    </xf>
    <xf numFmtId="0" fontId="0" fillId="0" borderId="0" xfId="0" applyAlignment="1">
      <alignment vertical="center" wrapText="1"/>
    </xf>
    <xf numFmtId="9" fontId="0" fillId="0" borderId="0" xfId="0" applyNumberFormat="1" applyAlignment="1">
      <alignment horizontal="left" vertical="center"/>
    </xf>
    <xf numFmtId="0" fontId="5" fillId="4" borderId="34" xfId="0" applyNumberFormat="1" applyFont="1" applyFill="1" applyBorder="1" applyAlignment="1" applyProtection="1">
      <alignment horizontal="center" vertical="center"/>
      <protection hidden="1"/>
    </xf>
    <xf numFmtId="0" fontId="5" fillId="4" borderId="29" xfId="0" applyNumberFormat="1" applyFont="1" applyFill="1" applyBorder="1" applyAlignment="1" applyProtection="1">
      <alignment horizontal="center" vertical="center"/>
      <protection hidden="1"/>
    </xf>
    <xf numFmtId="49" fontId="5" fillId="4" borderId="29" xfId="0" applyNumberFormat="1"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49" fontId="1" fillId="2" borderId="34" xfId="0" applyNumberFormat="1" applyFont="1" applyFill="1" applyBorder="1" applyAlignment="1" applyProtection="1">
      <alignment horizontal="center" vertical="center"/>
      <protection hidden="1"/>
    </xf>
    <xf numFmtId="49" fontId="1" fillId="2" borderId="29"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8" fillId="3" borderId="34" xfId="0" applyNumberFormat="1" applyFont="1" applyFill="1" applyBorder="1" applyAlignment="1" applyProtection="1">
      <alignment horizontal="center" vertical="center"/>
      <protection hidden="1"/>
    </xf>
    <xf numFmtId="0" fontId="8" fillId="3" borderId="29" xfId="0" applyNumberFormat="1" applyFont="1" applyFill="1" applyBorder="1" applyAlignment="1" applyProtection="1">
      <alignment horizontal="center" vertical="center"/>
      <protection hidden="1"/>
    </xf>
    <xf numFmtId="49" fontId="8" fillId="3" borderId="29" xfId="0" applyNumberFormat="1" applyFont="1" applyFill="1" applyBorder="1" applyAlignment="1" applyProtection="1">
      <alignment horizontal="center" vertical="center"/>
      <protection hidden="1"/>
    </xf>
    <xf numFmtId="0" fontId="3" fillId="2" borderId="34" xfId="0" applyNumberFormat="1" applyFont="1" applyFill="1" applyBorder="1" applyAlignment="1" applyProtection="1">
      <alignment horizontal="center" vertical="center"/>
      <protection hidden="1"/>
    </xf>
    <xf numFmtId="49" fontId="3" fillId="2" borderId="29" xfId="0" applyNumberFormat="1" applyFont="1" applyFill="1" applyBorder="1" applyAlignment="1" applyProtection="1">
      <alignment horizontal="center" vertical="center"/>
      <protection hidden="1"/>
    </xf>
    <xf numFmtId="0" fontId="3" fillId="3" borderId="34" xfId="0" applyNumberFormat="1" applyFont="1" applyFill="1" applyBorder="1" applyAlignment="1" applyProtection="1">
      <alignment horizontal="center" vertical="center"/>
      <protection hidden="1"/>
    </xf>
    <xf numFmtId="0" fontId="3" fillId="3" borderId="29" xfId="0" applyNumberFormat="1" applyFont="1" applyFill="1" applyBorder="1" applyAlignment="1" applyProtection="1">
      <alignment horizontal="center" vertical="center"/>
      <protection hidden="1"/>
    </xf>
    <xf numFmtId="49" fontId="3" fillId="3" borderId="29" xfId="0" applyNumberFormat="1" applyFont="1" applyFill="1" applyBorder="1" applyAlignment="1" applyProtection="1">
      <alignment horizontal="center" vertical="center"/>
      <protection hidden="1"/>
    </xf>
    <xf numFmtId="0" fontId="0" fillId="0" borderId="34" xfId="0" applyNumberFormat="1" applyBorder="1" applyAlignment="1" applyProtection="1">
      <alignment horizontal="center" vertical="center"/>
      <protection hidden="1"/>
    </xf>
    <xf numFmtId="0" fontId="0" fillId="0" borderId="29" xfId="0" applyNumberFormat="1" applyBorder="1" applyAlignment="1" applyProtection="1">
      <alignment horizontal="center" vertical="center"/>
      <protection hidden="1"/>
    </xf>
    <xf numFmtId="49" fontId="0" fillId="0" borderId="29" xfId="0" applyNumberFormat="1" applyBorder="1" applyAlignment="1" applyProtection="1">
      <alignment horizontal="center" vertical="center"/>
      <protection hidden="1"/>
    </xf>
    <xf numFmtId="0" fontId="3" fillId="2" borderId="29" xfId="0" applyNumberFormat="1" applyFont="1" applyFill="1" applyBorder="1" applyAlignment="1" applyProtection="1">
      <alignment horizontal="center" vertical="center"/>
      <protection hidden="1"/>
    </xf>
    <xf numFmtId="0" fontId="9" fillId="3" borderId="34" xfId="0" applyNumberFormat="1" applyFont="1" applyFill="1" applyBorder="1" applyAlignment="1" applyProtection="1">
      <alignment horizontal="center" vertical="center"/>
      <protection hidden="1"/>
    </xf>
    <xf numFmtId="0" fontId="9" fillId="3" borderId="29" xfId="0" applyNumberFormat="1" applyFont="1" applyFill="1" applyBorder="1" applyAlignment="1" applyProtection="1">
      <alignment horizontal="center" vertical="center"/>
      <protection hidden="1"/>
    </xf>
    <xf numFmtId="49" fontId="9" fillId="3" borderId="29" xfId="0" applyNumberFormat="1"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protection hidden="1"/>
    </xf>
    <xf numFmtId="0" fontId="0" fillId="0" borderId="45" xfId="0" applyNumberFormat="1" applyBorder="1" applyAlignment="1" applyProtection="1">
      <alignment horizontal="center" vertical="center"/>
      <protection hidden="1"/>
    </xf>
    <xf numFmtId="0" fontId="0" fillId="0" borderId="30" xfId="0" applyNumberFormat="1" applyBorder="1" applyAlignment="1" applyProtection="1">
      <alignment horizontal="center" vertical="center"/>
      <protection hidden="1"/>
    </xf>
    <xf numFmtId="49" fontId="0" fillId="0" borderId="30" xfId="0" applyNumberFormat="1" applyBorder="1" applyAlignment="1" applyProtection="1">
      <alignment horizontal="center" vertical="center"/>
      <protection hidden="1"/>
    </xf>
    <xf numFmtId="0" fontId="1" fillId="2" borderId="29" xfId="0" applyNumberFormat="1" applyFont="1" applyFill="1" applyBorder="1" applyAlignment="1" applyProtection="1">
      <alignment horizontal="center" vertical="center"/>
      <protection hidden="1"/>
    </xf>
    <xf numFmtId="49" fontId="9" fillId="3" borderId="30" xfId="0" applyNumberFormat="1" applyFont="1" applyFill="1" applyBorder="1" applyAlignment="1" applyProtection="1">
      <alignment horizontal="center" vertical="center"/>
      <protection hidden="1"/>
    </xf>
    <xf numFmtId="49" fontId="9" fillId="3" borderId="32" xfId="0" applyNumberFormat="1" applyFont="1" applyFill="1" applyBorder="1" applyAlignment="1" applyProtection="1">
      <alignment horizontal="center" vertical="center"/>
      <protection hidden="1"/>
    </xf>
    <xf numFmtId="49" fontId="1" fillId="2" borderId="32" xfId="0" applyNumberFormat="1" applyFont="1" applyFill="1" applyBorder="1" applyAlignment="1" applyProtection="1">
      <alignment horizontal="center" vertical="center"/>
      <protection hidden="1"/>
    </xf>
    <xf numFmtId="0" fontId="0" fillId="0" borderId="33" xfId="0" applyNumberFormat="1" applyBorder="1" applyAlignment="1" applyProtection="1">
      <alignment horizontal="center" vertical="center"/>
      <protection hidden="1"/>
    </xf>
    <xf numFmtId="0" fontId="0" fillId="0" borderId="41" xfId="0" applyNumberFormat="1" applyBorder="1" applyAlignment="1" applyProtection="1">
      <alignment horizontal="center" vertical="center"/>
      <protection hidden="1"/>
    </xf>
    <xf numFmtId="49" fontId="0" fillId="0" borderId="41" xfId="0" applyNumberFormat="1" applyBorder="1" applyAlignment="1" applyProtection="1">
      <alignment horizontal="center" vertical="center"/>
      <protection hidden="1"/>
    </xf>
    <xf numFmtId="0" fontId="0" fillId="0" borderId="0" xfId="0" applyNumberFormat="1"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vertical="center"/>
      <protection hidden="1"/>
    </xf>
    <xf numFmtId="0" fontId="5" fillId="4" borderId="1"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wrapText="1"/>
      <protection hidden="1"/>
    </xf>
    <xf numFmtId="9" fontId="5" fillId="4" borderId="3" xfId="0" applyNumberFormat="1" applyFont="1" applyFill="1" applyBorder="1" applyAlignment="1" applyProtection="1">
      <alignment horizontal="center" vertical="center"/>
      <protection hidden="1"/>
    </xf>
    <xf numFmtId="9" fontId="5" fillId="4" borderId="47" xfId="0" applyNumberFormat="1"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49" fontId="0" fillId="0" borderId="0" xfId="0" applyNumberFormat="1" applyBorder="1" applyAlignment="1" applyProtection="1">
      <alignment vertical="center"/>
      <protection hidden="1"/>
    </xf>
    <xf numFmtId="9" fontId="0" fillId="0" borderId="0" xfId="0" applyNumberFormat="1" applyBorder="1" applyAlignment="1" applyProtection="1">
      <alignment vertical="center"/>
      <protection hidden="1"/>
    </xf>
    <xf numFmtId="10" fontId="0" fillId="0" borderId="0" xfId="0" applyNumberFormat="1" applyBorder="1" applyAlignment="1" applyProtection="1">
      <alignment vertical="center"/>
      <protection hidden="1"/>
    </xf>
    <xf numFmtId="0" fontId="0" fillId="6" borderId="1" xfId="0" applyFill="1" applyBorder="1" applyAlignment="1" applyProtection="1">
      <alignment horizontal="left" vertical="center" wrapText="1"/>
      <protection hidden="1"/>
    </xf>
    <xf numFmtId="0" fontId="0" fillId="6" borderId="0" xfId="0" applyFill="1" applyBorder="1" applyAlignment="1" applyProtection="1">
      <alignment vertical="center"/>
      <protection hidden="1"/>
    </xf>
    <xf numFmtId="9" fontId="0" fillId="6" borderId="0" xfId="0" applyNumberFormat="1" applyFill="1" applyBorder="1" applyAlignment="1" applyProtection="1">
      <alignment vertical="center"/>
      <protection hidden="1"/>
    </xf>
    <xf numFmtId="0" fontId="0" fillId="0" borderId="3" xfId="0" applyBorder="1" applyAlignment="1" applyProtection="1">
      <alignment horizontal="left" vertical="center" wrapText="1"/>
      <protection hidden="1"/>
    </xf>
    <xf numFmtId="9" fontId="0" fillId="0" borderId="47" xfId="0" applyNumberFormat="1" applyFont="1" applyBorder="1" applyAlignment="1" applyProtection="1">
      <alignment horizontal="center" vertical="center"/>
      <protection hidden="1"/>
    </xf>
    <xf numFmtId="9" fontId="0" fillId="0" borderId="46" xfId="0" applyNumberFormat="1" applyFont="1" applyBorder="1" applyAlignment="1" applyProtection="1">
      <alignment horizontal="center" vertical="center"/>
      <protection hidden="1"/>
    </xf>
    <xf numFmtId="9" fontId="0" fillId="0" borderId="49" xfId="0" applyNumberFormat="1" applyFont="1" applyBorder="1" applyAlignment="1" applyProtection="1">
      <alignment horizontal="center" vertical="center"/>
      <protection hidden="1"/>
    </xf>
    <xf numFmtId="9" fontId="0" fillId="0" borderId="74" xfId="0" applyNumberFormat="1" applyFont="1" applyBorder="1" applyAlignment="1" applyProtection="1">
      <alignment horizontal="center" vertical="center"/>
      <protection hidden="1"/>
    </xf>
    <xf numFmtId="0" fontId="0" fillId="0" borderId="2" xfId="0" applyBorder="1" applyAlignment="1" applyProtection="1">
      <alignment horizontal="justify" vertical="center"/>
      <protection hidden="1"/>
    </xf>
    <xf numFmtId="0" fontId="0" fillId="0" borderId="4" xfId="0" applyBorder="1" applyAlignment="1" applyProtection="1">
      <alignment horizontal="left" vertical="center" wrapText="1"/>
      <protection hidden="1"/>
    </xf>
    <xf numFmtId="0" fontId="0" fillId="0" borderId="0" xfId="0" applyBorder="1" applyAlignment="1" applyProtection="1">
      <alignment horizontal="justify" vertical="center"/>
      <protection hidden="1"/>
    </xf>
    <xf numFmtId="0" fontId="0" fillId="0" borderId="37" xfId="0" applyBorder="1" applyAlignment="1" applyProtection="1">
      <alignment horizontal="left" vertical="center" wrapText="1"/>
      <protection hidden="1"/>
    </xf>
    <xf numFmtId="0" fontId="0" fillId="0" borderId="27" xfId="0" applyBorder="1" applyAlignment="1" applyProtection="1">
      <alignment horizontal="justify" vertical="center"/>
      <protection hidden="1"/>
    </xf>
    <xf numFmtId="0" fontId="0" fillId="0" borderId="36" xfId="0" applyBorder="1" applyAlignment="1" applyProtection="1">
      <alignment horizontal="justify" vertical="center"/>
      <protection hidden="1"/>
    </xf>
    <xf numFmtId="0" fontId="0" fillId="0" borderId="0" xfId="0" applyBorder="1" applyAlignment="1" applyProtection="1">
      <alignment horizontal="left" vertical="center" wrapText="1"/>
      <protection hidden="1"/>
    </xf>
    <xf numFmtId="0" fontId="0" fillId="0" borderId="26" xfId="0" applyBorder="1" applyAlignment="1" applyProtection="1">
      <alignment horizontal="justify" vertical="center"/>
      <protection hidden="1"/>
    </xf>
    <xf numFmtId="0" fontId="0" fillId="0" borderId="1" xfId="0" applyFill="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1" fillId="2" borderId="3" xfId="0" applyFont="1" applyFill="1" applyBorder="1" applyAlignment="1" applyProtection="1">
      <alignment horizontal="left" vertical="center" wrapText="1"/>
      <protection hidden="1"/>
    </xf>
    <xf numFmtId="0" fontId="1" fillId="2" borderId="5" xfId="0" applyFont="1" applyFill="1" applyBorder="1" applyAlignment="1" applyProtection="1">
      <alignment horizontal="left" vertical="center" wrapText="1"/>
      <protection hidden="1"/>
    </xf>
    <xf numFmtId="9" fontId="1" fillId="2" borderId="5" xfId="0" applyNumberFormat="1" applyFont="1" applyFill="1" applyBorder="1" applyAlignment="1" applyProtection="1">
      <alignment horizontal="left" vertical="center" wrapText="1"/>
      <protection hidden="1"/>
    </xf>
    <xf numFmtId="0" fontId="1" fillId="2" borderId="52"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9" fontId="2" fillId="3" borderId="5" xfId="0" applyNumberFormat="1" applyFont="1" applyFill="1" applyBorder="1" applyAlignment="1" applyProtection="1">
      <alignment horizontal="left" vertical="center" wrapText="1"/>
      <protection hidden="1"/>
    </xf>
    <xf numFmtId="0" fontId="2" fillId="3" borderId="52" xfId="0" applyFont="1" applyFill="1" applyBorder="1" applyAlignment="1" applyProtection="1">
      <alignment horizontal="left" vertical="center" wrapText="1"/>
      <protection hidden="1"/>
    </xf>
    <xf numFmtId="0" fontId="0" fillId="0" borderId="28" xfId="0" applyBorder="1" applyAlignment="1" applyProtection="1">
      <alignment horizontal="justify" vertical="center"/>
      <protection hidden="1"/>
    </xf>
    <xf numFmtId="0" fontId="0" fillId="0" borderId="42" xfId="0" applyBorder="1" applyAlignment="1" applyProtection="1">
      <alignment horizontal="left" vertical="center" wrapText="1"/>
      <protection hidden="1"/>
    </xf>
    <xf numFmtId="0" fontId="0" fillId="0" borderId="43" xfId="0" applyBorder="1" applyAlignment="1" applyProtection="1">
      <alignment vertical="center" wrapText="1"/>
      <protection hidden="1"/>
    </xf>
    <xf numFmtId="9" fontId="0" fillId="0" borderId="36" xfId="0" applyNumberFormat="1" applyBorder="1" applyAlignment="1" applyProtection="1">
      <alignment horizontal="center" vertical="center"/>
      <protection hidden="1"/>
    </xf>
    <xf numFmtId="0" fontId="0" fillId="0" borderId="0" xfId="0" applyBorder="1" applyAlignment="1" applyProtection="1">
      <alignment horizontal="left" vertical="center"/>
      <protection hidden="1"/>
    </xf>
    <xf numFmtId="9" fontId="0" fillId="0" borderId="0" xfId="0" applyNumberFormat="1" applyFont="1" applyBorder="1" applyAlignment="1" applyProtection="1">
      <alignment horizontal="center" vertical="center"/>
      <protection hidden="1"/>
    </xf>
    <xf numFmtId="9" fontId="0" fillId="0" borderId="3" xfId="0" applyNumberFormat="1" applyBorder="1" applyAlignment="1" applyProtection="1">
      <alignment horizontal="center" vertical="center"/>
      <protection locked="0" hidden="1"/>
    </xf>
    <xf numFmtId="9" fontId="0" fillId="0" borderId="5" xfId="0" applyNumberFormat="1" applyBorder="1" applyAlignment="1" applyProtection="1">
      <alignment horizontal="center" vertical="center"/>
      <protection locked="0" hidden="1"/>
    </xf>
    <xf numFmtId="9" fontId="0" fillId="0" borderId="43" xfId="0" applyNumberFormat="1" applyBorder="1" applyAlignment="1" applyProtection="1">
      <alignment vertical="center"/>
      <protection locked="0" hidden="1"/>
    </xf>
    <xf numFmtId="0" fontId="5" fillId="4" borderId="3" xfId="0" applyFont="1" applyFill="1" applyBorder="1" applyAlignment="1" applyProtection="1">
      <alignment horizontal="center" vertical="center"/>
      <protection hidden="1"/>
    </xf>
    <xf numFmtId="0" fontId="5" fillId="4" borderId="47" xfId="0" applyFont="1" applyFill="1" applyBorder="1" applyAlignment="1" applyProtection="1">
      <alignment horizontal="center" vertical="center"/>
      <protection hidden="1"/>
    </xf>
    <xf numFmtId="0" fontId="0" fillId="0" borderId="4" xfId="0" applyNumberFormat="1" applyBorder="1" applyAlignment="1" applyProtection="1">
      <alignment horizontal="center" vertical="center"/>
      <protection hidden="1"/>
    </xf>
    <xf numFmtId="49" fontId="0" fillId="0" borderId="4" xfId="0" applyNumberFormat="1" applyBorder="1" applyAlignment="1" applyProtection="1">
      <alignment horizontal="center" vertical="center"/>
      <protection hidden="1"/>
    </xf>
    <xf numFmtId="0" fontId="0" fillId="0" borderId="4" xfId="0" applyBorder="1" applyAlignment="1" applyProtection="1">
      <alignment vertical="center" wrapText="1"/>
      <protection hidden="1"/>
    </xf>
    <xf numFmtId="0" fontId="0" fillId="0" borderId="4" xfId="0" applyBorder="1" applyAlignment="1" applyProtection="1">
      <alignment horizontal="center" vertical="center" wrapText="1"/>
      <protection hidden="1"/>
    </xf>
    <xf numFmtId="0" fontId="0" fillId="0" borderId="42" xfId="0" applyBorder="1" applyAlignment="1" applyProtection="1">
      <alignment vertical="center" wrapText="1"/>
      <protection hidden="1"/>
    </xf>
    <xf numFmtId="0" fontId="0" fillId="0" borderId="42" xfId="0" applyBorder="1" applyAlignment="1" applyProtection="1">
      <alignment horizontal="center" vertical="center" wrapText="1"/>
      <protection hidden="1"/>
    </xf>
    <xf numFmtId="0" fontId="0" fillId="0" borderId="26" xfId="0" applyBorder="1" applyAlignment="1" applyProtection="1">
      <alignment vertical="center" wrapText="1"/>
      <protection hidden="1"/>
    </xf>
    <xf numFmtId="0" fontId="0" fillId="0" borderId="2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protection hidden="1"/>
    </xf>
    <xf numFmtId="0" fontId="0" fillId="0" borderId="28" xfId="0" applyBorder="1" applyAlignment="1" applyProtection="1">
      <alignment vertical="center" wrapText="1"/>
      <protection hidden="1"/>
    </xf>
    <xf numFmtId="0" fontId="0" fillId="0" borderId="46" xfId="0" applyBorder="1" applyAlignment="1" applyProtection="1">
      <alignment horizontal="left" vertical="center" wrapText="1"/>
      <protection hidden="1"/>
    </xf>
    <xf numFmtId="0" fontId="0" fillId="0" borderId="37" xfId="0" applyBorder="1" applyAlignment="1" applyProtection="1">
      <alignment horizontal="center" vertical="center" wrapText="1"/>
      <protection hidden="1"/>
    </xf>
    <xf numFmtId="0" fontId="0" fillId="0" borderId="28" xfId="0" applyBorder="1" applyAlignment="1" applyProtection="1">
      <alignment horizontal="left" vertical="center" wrapText="1"/>
      <protection hidden="1"/>
    </xf>
    <xf numFmtId="0" fontId="0" fillId="0" borderId="28" xfId="0" applyFont="1" applyBorder="1" applyAlignment="1" applyProtection="1">
      <alignment horizontal="center" vertical="center" wrapText="1"/>
      <protection hidden="1"/>
    </xf>
    <xf numFmtId="0" fontId="0" fillId="0" borderId="26" xfId="0" applyBorder="1" applyAlignment="1" applyProtection="1">
      <alignment horizontal="left" vertical="center" wrapText="1"/>
      <protection hidden="1"/>
    </xf>
    <xf numFmtId="0" fontId="0" fillId="0" borderId="2" xfId="0" applyBorder="1" applyAlignment="1" applyProtection="1">
      <alignment horizontal="center" vertical="center" wrapText="1"/>
      <protection hidden="1"/>
    </xf>
    <xf numFmtId="0" fontId="0" fillId="0" borderId="64" xfId="0" applyBorder="1" applyAlignment="1" applyProtection="1">
      <alignment vertical="center" wrapText="1"/>
      <protection hidden="1"/>
    </xf>
    <xf numFmtId="0" fontId="0" fillId="0" borderId="65" xfId="0" applyBorder="1" applyAlignment="1" applyProtection="1">
      <alignment vertical="center" wrapText="1"/>
      <protection hidden="1"/>
    </xf>
    <xf numFmtId="0" fontId="0" fillId="0" borderId="31" xfId="0" applyBorder="1" applyAlignment="1" applyProtection="1">
      <alignment horizontal="center" vertical="center" wrapText="1"/>
      <protection hidden="1"/>
    </xf>
    <xf numFmtId="0" fontId="0" fillId="0" borderId="33" xfId="0" applyBorder="1" applyAlignment="1" applyProtection="1">
      <alignment horizontal="left" vertical="center" wrapText="1"/>
      <protection hidden="1"/>
    </xf>
    <xf numFmtId="0" fontId="0" fillId="0" borderId="53" xfId="0" applyBorder="1" applyAlignment="1" applyProtection="1">
      <alignment horizontal="left" vertical="center" wrapText="1"/>
      <protection hidden="1"/>
    </xf>
    <xf numFmtId="0" fontId="0" fillId="0" borderId="57" xfId="0" applyBorder="1" applyAlignment="1" applyProtection="1">
      <alignment horizontal="justify" vertical="center"/>
      <protection hidden="1"/>
    </xf>
    <xf numFmtId="0" fontId="0" fillId="0" borderId="44" xfId="0" applyBorder="1" applyAlignment="1" applyProtection="1">
      <alignment horizontal="justify" vertical="center"/>
      <protection hidden="1"/>
    </xf>
    <xf numFmtId="0" fontId="0" fillId="0" borderId="58" xfId="0" applyBorder="1" applyAlignment="1" applyProtection="1">
      <alignment horizontal="center" vertical="center" wrapText="1"/>
      <protection hidden="1"/>
    </xf>
    <xf numFmtId="0" fontId="0" fillId="0" borderId="50" xfId="0" applyBorder="1" applyAlignment="1" applyProtection="1">
      <alignment horizontal="justify" vertical="center"/>
      <protection hidden="1"/>
    </xf>
    <xf numFmtId="0" fontId="0" fillId="0" borderId="28" xfId="0" applyBorder="1" applyAlignment="1" applyProtection="1">
      <alignment horizontal="center" vertical="center" wrapText="1"/>
      <protection hidden="1"/>
    </xf>
    <xf numFmtId="0" fontId="0" fillId="0" borderId="12" xfId="0" applyBorder="1" applyAlignment="1" applyProtection="1">
      <alignment horizontal="justify" vertical="center"/>
      <protection hidden="1"/>
    </xf>
    <xf numFmtId="0" fontId="0" fillId="0" borderId="3" xfId="0" applyFont="1"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0" fillId="0" borderId="59" xfId="0" applyBorder="1" applyAlignment="1" applyProtection="1">
      <alignment horizontal="center" vertical="center" wrapText="1"/>
      <protection hidden="1"/>
    </xf>
    <xf numFmtId="0" fontId="0" fillId="0" borderId="56" xfId="0" applyBorder="1" applyAlignment="1" applyProtection="1">
      <alignment horizontal="center" vertical="center" wrapText="1"/>
      <protection hidden="1"/>
    </xf>
    <xf numFmtId="0" fontId="0" fillId="0" borderId="36" xfId="0" applyBorder="1" applyAlignment="1" applyProtection="1">
      <alignment vertical="center" wrapText="1"/>
      <protection hidden="1"/>
    </xf>
    <xf numFmtId="0" fontId="0" fillId="0" borderId="50" xfId="0" applyBorder="1" applyAlignment="1" applyProtection="1">
      <alignment vertical="center" wrapText="1"/>
      <protection hidden="1"/>
    </xf>
    <xf numFmtId="0" fontId="0" fillId="0" borderId="42" xfId="0" applyFont="1" applyFill="1" applyBorder="1" applyAlignment="1" applyProtection="1">
      <alignment vertical="center" wrapText="1"/>
      <protection hidden="1"/>
    </xf>
    <xf numFmtId="0" fontId="0" fillId="0" borderId="28" xfId="0" applyFont="1" applyFill="1" applyBorder="1" applyAlignment="1" applyProtection="1">
      <alignment vertical="center" wrapText="1"/>
      <protection hidden="1"/>
    </xf>
    <xf numFmtId="0" fontId="0" fillId="0" borderId="28" xfId="0" applyFont="1" applyFill="1" applyBorder="1" applyAlignment="1" applyProtection="1">
      <alignment horizontal="center" vertical="center" wrapText="1"/>
      <protection hidden="1"/>
    </xf>
    <xf numFmtId="0" fontId="0" fillId="0" borderId="26" xfId="0" applyFont="1" applyFill="1" applyBorder="1" applyAlignment="1" applyProtection="1">
      <alignment vertical="center" wrapText="1"/>
      <protection hidden="1"/>
    </xf>
    <xf numFmtId="0" fontId="0" fillId="0" borderId="26" xfId="0" applyFont="1" applyFill="1" applyBorder="1" applyAlignment="1" applyProtection="1">
      <alignment horizontal="center" vertical="center" wrapText="1"/>
      <protection hidden="1"/>
    </xf>
    <xf numFmtId="0" fontId="0" fillId="0" borderId="60" xfId="0" applyBorder="1" applyAlignment="1" applyProtection="1">
      <alignment vertical="center" wrapText="1"/>
      <protection hidden="1"/>
    </xf>
    <xf numFmtId="0" fontId="0" fillId="0" borderId="60" xfId="0" applyBorder="1" applyAlignment="1" applyProtection="1">
      <alignment horizontal="center" vertical="center" wrapText="1"/>
      <protection hidden="1"/>
    </xf>
    <xf numFmtId="0" fontId="0" fillId="0" borderId="2" xfId="0" applyBorder="1" applyAlignment="1" applyProtection="1">
      <alignment vertical="center" wrapText="1"/>
      <protection hidden="1"/>
    </xf>
    <xf numFmtId="0" fontId="0" fillId="0" borderId="55"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0" fillId="0" borderId="61" xfId="0"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0" fontId="3" fillId="2" borderId="35" xfId="0" applyNumberFormat="1" applyFont="1" applyFill="1" applyBorder="1" applyAlignment="1" applyProtection="1">
      <alignment horizontal="center" vertical="center"/>
      <protection hidden="1"/>
    </xf>
    <xf numFmtId="0" fontId="3" fillId="2" borderId="32" xfId="0" applyNumberFormat="1" applyFont="1" applyFill="1" applyBorder="1" applyAlignment="1" applyProtection="1">
      <alignment horizontal="center" vertical="center"/>
      <protection hidden="1"/>
    </xf>
    <xf numFmtId="0" fontId="8" fillId="3" borderId="45" xfId="0" applyNumberFormat="1" applyFont="1" applyFill="1" applyBorder="1" applyAlignment="1" applyProtection="1">
      <alignment horizontal="center" vertical="center"/>
      <protection hidden="1"/>
    </xf>
    <xf numFmtId="0" fontId="9" fillId="3" borderId="30" xfId="0" applyNumberFormat="1" applyFont="1" applyFill="1" applyBorder="1" applyAlignment="1" applyProtection="1">
      <alignment horizontal="center" vertical="center"/>
      <protection hidden="1"/>
    </xf>
    <xf numFmtId="0" fontId="8" fillId="3" borderId="30" xfId="0" applyNumberFormat="1" applyFont="1" applyFill="1" applyBorder="1" applyAlignment="1" applyProtection="1">
      <alignment horizontal="center" vertical="center"/>
      <protection hidden="1"/>
    </xf>
    <xf numFmtId="0" fontId="8" fillId="3" borderId="35" xfId="0" applyNumberFormat="1" applyFont="1" applyFill="1" applyBorder="1" applyAlignment="1" applyProtection="1">
      <alignment horizontal="center" vertical="center"/>
      <protection hidden="1"/>
    </xf>
    <xf numFmtId="0" fontId="8" fillId="3" borderId="32" xfId="0" applyNumberFormat="1" applyFont="1" applyFill="1" applyBorder="1" applyAlignment="1" applyProtection="1">
      <alignment horizontal="center" vertical="center"/>
      <protection hidden="1"/>
    </xf>
    <xf numFmtId="49" fontId="8" fillId="3" borderId="32" xfId="0" applyNumberFormat="1" applyFont="1" applyFill="1" applyBorder="1" applyAlignment="1" applyProtection="1">
      <alignment horizontal="center" vertical="center"/>
      <protection hidden="1"/>
    </xf>
    <xf numFmtId="0" fontId="0" fillId="0" borderId="33" xfId="0" applyBorder="1" applyAlignment="1" applyProtection="1">
      <alignment horizontal="center" vertical="center" wrapText="1"/>
      <protection hidden="1"/>
    </xf>
    <xf numFmtId="0" fontId="0" fillId="0" borderId="44" xfId="0" applyBorder="1" applyAlignment="1" applyProtection="1">
      <alignment vertical="center" wrapText="1"/>
      <protection hidden="1"/>
    </xf>
    <xf numFmtId="0" fontId="0" fillId="0" borderId="53" xfId="0" applyBorder="1" applyAlignment="1" applyProtection="1">
      <alignment horizontal="center" vertical="center" wrapText="1"/>
      <protection hidden="1"/>
    </xf>
    <xf numFmtId="0" fontId="0" fillId="0" borderId="62"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63" xfId="0" applyBorder="1" applyAlignment="1" applyProtection="1">
      <alignment horizontal="center" vertical="center" wrapText="1"/>
      <protection hidden="1"/>
    </xf>
    <xf numFmtId="0" fontId="0" fillId="0" borderId="35" xfId="0" applyNumberFormat="1" applyBorder="1" applyAlignment="1" applyProtection="1">
      <alignment horizontal="center" vertical="center"/>
      <protection hidden="1"/>
    </xf>
    <xf numFmtId="0" fontId="0" fillId="0" borderId="32" xfId="0" applyNumberFormat="1" applyBorder="1" applyAlignment="1" applyProtection="1">
      <alignment horizontal="center" vertical="center"/>
      <protection hidden="1"/>
    </xf>
    <xf numFmtId="49" fontId="0" fillId="0" borderId="32" xfId="0" applyNumberFormat="1" applyBorder="1" applyAlignment="1" applyProtection="1">
      <alignment horizontal="center" vertical="center"/>
      <protection hidden="1"/>
    </xf>
    <xf numFmtId="0" fontId="0" fillId="0" borderId="12" xfId="0" applyBorder="1" applyAlignment="1" applyProtection="1">
      <alignment horizontal="left" vertical="center" wrapText="1"/>
      <protection hidden="1"/>
    </xf>
    <xf numFmtId="0" fontId="1" fillId="2" borderId="5" xfId="0"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locked="0" hidden="1"/>
    </xf>
    <xf numFmtId="0" fontId="0" fillId="0" borderId="2" xfId="0" applyBorder="1" applyAlignment="1" applyProtection="1">
      <alignment horizontal="center" vertical="center"/>
      <protection locked="0" hidden="1"/>
    </xf>
    <xf numFmtId="0" fontId="0" fillId="0" borderId="49" xfId="0" applyBorder="1" applyAlignment="1" applyProtection="1">
      <alignment horizontal="center" vertical="center" wrapText="1"/>
      <protection locked="0" hidden="1"/>
    </xf>
    <xf numFmtId="0" fontId="0" fillId="0" borderId="63" xfId="0" applyBorder="1" applyAlignment="1" applyProtection="1">
      <alignment horizontal="center" vertical="center"/>
      <protection locked="0" hidden="1"/>
    </xf>
    <xf numFmtId="0" fontId="0" fillId="0" borderId="18" xfId="0" applyBorder="1" applyAlignment="1" applyProtection="1">
      <alignment horizontal="center" vertical="center"/>
      <protection locked="0" hidden="1"/>
    </xf>
    <xf numFmtId="0" fontId="1" fillId="2" borderId="52" xfId="0" applyFont="1" applyFill="1" applyBorder="1" applyAlignment="1" applyProtection="1">
      <alignment horizontal="center" vertical="center" wrapText="1"/>
      <protection hidden="1"/>
    </xf>
    <xf numFmtId="0" fontId="0" fillId="0" borderId="40" xfId="0" applyBorder="1" applyAlignment="1" applyProtection="1">
      <alignment horizontal="center" vertical="center"/>
      <protection locked="0" hidden="1"/>
    </xf>
    <xf numFmtId="0" fontId="0" fillId="0" borderId="48" xfId="0" applyBorder="1" applyAlignment="1" applyProtection="1">
      <alignment horizontal="center" vertical="center" wrapText="1"/>
      <protection locked="0" hidden="1"/>
    </xf>
    <xf numFmtId="0" fontId="0" fillId="0" borderId="44" xfId="0" applyBorder="1" applyAlignment="1" applyProtection="1">
      <alignment horizontal="center" vertical="center"/>
      <protection locked="0" hidden="1"/>
    </xf>
    <xf numFmtId="0" fontId="0" fillId="6" borderId="37" xfId="0" applyFill="1" applyBorder="1" applyAlignment="1" applyProtection="1">
      <alignment horizontal="center" vertical="center" wrapText="1"/>
      <protection locked="0" hidden="1"/>
    </xf>
    <xf numFmtId="0" fontId="0" fillId="6" borderId="39" xfId="0" applyFill="1" applyBorder="1" applyAlignment="1" applyProtection="1">
      <alignment horizontal="center" vertical="center" wrapText="1"/>
      <protection locked="0" hidden="1"/>
    </xf>
    <xf numFmtId="0" fontId="0" fillId="6" borderId="31" xfId="0" applyFill="1"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3" xfId="0" applyBorder="1" applyAlignment="1" applyProtection="1">
      <alignment horizontal="center" vertical="center" wrapText="1"/>
      <protection locked="0" hidden="1"/>
    </xf>
    <xf numFmtId="0" fontId="0" fillId="0" borderId="3" xfId="0" applyBorder="1" applyAlignment="1" applyProtection="1">
      <alignment horizontal="center" vertical="center"/>
      <protection locked="0" hidden="1"/>
    </xf>
    <xf numFmtId="0" fontId="0" fillId="0" borderId="37"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0" fontId="0" fillId="0" borderId="4" xfId="0" applyBorder="1" applyAlignment="1" applyProtection="1">
      <alignment horizontal="center" vertical="center" wrapText="1"/>
      <protection locked="0" hidden="1"/>
    </xf>
    <xf numFmtId="0" fontId="0" fillId="0" borderId="37" xfId="0" applyBorder="1" applyAlignment="1" applyProtection="1">
      <alignment horizontal="center" vertical="center" wrapText="1"/>
      <protection locked="0" hidden="1"/>
    </xf>
    <xf numFmtId="0" fontId="0" fillId="0" borderId="5" xfId="0" applyBorder="1" applyAlignment="1" applyProtection="1">
      <alignment horizontal="center" vertical="center"/>
      <protection locked="0" hidden="1"/>
    </xf>
    <xf numFmtId="0" fontId="0" fillId="0" borderId="27" xfId="0" applyBorder="1" applyAlignment="1" applyProtection="1">
      <alignment horizontal="center" vertical="center"/>
      <protection locked="0" hidden="1"/>
    </xf>
    <xf numFmtId="0" fontId="0" fillId="0" borderId="31" xfId="0" applyBorder="1" applyAlignment="1" applyProtection="1">
      <alignment horizontal="center" vertical="center"/>
      <protection locked="0" hidden="1"/>
    </xf>
    <xf numFmtId="0" fontId="0" fillId="0" borderId="36" xfId="0" applyBorder="1" applyAlignment="1" applyProtection="1">
      <alignment horizontal="center" vertical="center"/>
      <protection locked="0" hidden="1"/>
    </xf>
    <xf numFmtId="0" fontId="0" fillId="0" borderId="33" xfId="0" applyBorder="1" applyAlignment="1" applyProtection="1">
      <alignment horizontal="center" vertical="center"/>
      <protection locked="0" hidden="1"/>
    </xf>
    <xf numFmtId="0" fontId="0" fillId="0" borderId="35" xfId="0" applyBorder="1" applyAlignment="1" applyProtection="1">
      <alignment horizontal="center" vertical="center"/>
      <protection locked="0" hidden="1"/>
    </xf>
    <xf numFmtId="0" fontId="0" fillId="0" borderId="26" xfId="0" applyBorder="1" applyAlignment="1" applyProtection="1">
      <alignment horizontal="center" vertical="center"/>
      <protection locked="0" hidden="1"/>
    </xf>
    <xf numFmtId="0" fontId="0" fillId="0" borderId="34" xfId="0" applyBorder="1" applyAlignment="1" applyProtection="1">
      <alignment horizontal="center" vertical="center"/>
      <protection locked="0" hidden="1"/>
    </xf>
    <xf numFmtId="0" fontId="2" fillId="3" borderId="5" xfId="0" applyFont="1" applyFill="1" applyBorder="1" applyAlignment="1" applyProtection="1">
      <alignment horizontal="center" vertical="center" wrapText="1"/>
      <protection hidden="1"/>
    </xf>
    <xf numFmtId="0" fontId="0" fillId="0" borderId="28" xfId="0" applyBorder="1" applyAlignment="1" applyProtection="1">
      <alignment horizontal="center" vertical="center"/>
      <protection locked="0" hidden="1"/>
    </xf>
    <xf numFmtId="0" fontId="0" fillId="0" borderId="43" xfId="0" applyBorder="1" applyAlignment="1" applyProtection="1">
      <alignment horizontal="center" vertical="center" wrapText="1"/>
      <protection locked="0" hidden="1"/>
    </xf>
    <xf numFmtId="0" fontId="0" fillId="0" borderId="43" xfId="0" applyBorder="1" applyAlignment="1" applyProtection="1">
      <alignment horizontal="center" vertical="center"/>
      <protection locked="0" hidden="1"/>
    </xf>
    <xf numFmtId="0" fontId="0" fillId="0" borderId="80" xfId="0" applyBorder="1" applyAlignment="1" applyProtection="1">
      <alignment horizontal="center" vertical="center"/>
      <protection hidden="1"/>
    </xf>
    <xf numFmtId="0" fontId="10" fillId="0" borderId="46" xfId="0" applyFont="1" applyBorder="1" applyAlignment="1" applyProtection="1">
      <alignment horizontal="center" vertical="center" wrapText="1"/>
      <protection locked="0" hidden="1"/>
    </xf>
    <xf numFmtId="0" fontId="0" fillId="6" borderId="4" xfId="0" applyFill="1" applyBorder="1" applyAlignment="1" applyProtection="1">
      <alignment horizontal="center" vertical="center" wrapText="1"/>
      <protection locked="0" hidden="1"/>
    </xf>
    <xf numFmtId="0" fontId="0" fillId="6" borderId="66" xfId="0" applyFill="1" applyBorder="1" applyAlignment="1" applyProtection="1">
      <alignment horizontal="center" vertical="center" wrapText="1"/>
      <protection locked="0" hidden="1"/>
    </xf>
    <xf numFmtId="0" fontId="0" fillId="6" borderId="12" xfId="0" applyFill="1" applyBorder="1" applyAlignment="1" applyProtection="1">
      <alignment horizontal="center" vertical="center" wrapText="1"/>
      <protection locked="0" hidden="1"/>
    </xf>
    <xf numFmtId="0" fontId="0" fillId="0" borderId="4" xfId="0" applyBorder="1" applyAlignment="1" applyProtection="1">
      <alignment horizontal="center" vertical="center" wrapText="1"/>
      <protection locked="0" hidden="1"/>
    </xf>
    <xf numFmtId="0" fontId="0" fillId="0" borderId="66" xfId="0" applyBorder="1" applyAlignment="1" applyProtection="1">
      <alignment horizontal="center" vertical="center" wrapText="1"/>
      <protection locked="0" hidden="1"/>
    </xf>
    <xf numFmtId="0" fontId="0" fillId="0" borderId="77" xfId="0" applyBorder="1" applyAlignment="1" applyProtection="1">
      <alignment horizontal="center" vertical="center" wrapText="1"/>
      <protection locked="0" hidden="1"/>
    </xf>
    <xf numFmtId="0" fontId="0" fillId="0" borderId="12" xfId="0" applyBorder="1" applyAlignment="1" applyProtection="1">
      <alignment horizontal="center" vertical="center" wrapText="1"/>
      <protection locked="0" hidden="1"/>
    </xf>
    <xf numFmtId="0" fontId="2" fillId="3" borderId="1"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left" vertical="center" wrapText="1"/>
      <protection hidden="1"/>
    </xf>
    <xf numFmtId="0" fontId="2" fillId="3" borderId="47" xfId="0" applyFont="1" applyFill="1"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9" fontId="0" fillId="0" borderId="46" xfId="0" applyNumberFormat="1" applyFont="1" applyBorder="1" applyAlignment="1" applyProtection="1">
      <alignment horizontal="center" vertical="center"/>
      <protection hidden="1"/>
    </xf>
    <xf numFmtId="9" fontId="0" fillId="0" borderId="74" xfId="0" applyNumberFormat="1" applyFont="1" applyBorder="1" applyAlignment="1" applyProtection="1">
      <alignment horizontal="center" vertical="center"/>
      <protection hidden="1"/>
    </xf>
    <xf numFmtId="0" fontId="1" fillId="2" borderId="1" xfId="0" applyFont="1" applyFill="1" applyBorder="1" applyAlignment="1" applyProtection="1">
      <alignment horizontal="left" vertical="center" wrapText="1"/>
      <protection hidden="1"/>
    </xf>
    <xf numFmtId="0" fontId="1" fillId="2" borderId="3" xfId="0" applyFont="1" applyFill="1" applyBorder="1" applyAlignment="1" applyProtection="1">
      <alignment horizontal="left" vertical="center" wrapText="1"/>
      <protection hidden="1"/>
    </xf>
    <xf numFmtId="0" fontId="1" fillId="2" borderId="47" xfId="0" applyFont="1" applyFill="1" applyBorder="1" applyAlignment="1" applyProtection="1">
      <alignment horizontal="left" vertical="center" wrapText="1"/>
      <protection hidden="1"/>
    </xf>
    <xf numFmtId="0" fontId="0" fillId="0" borderId="48" xfId="0" applyBorder="1" applyAlignment="1" applyProtection="1">
      <alignment horizontal="center" vertical="center" wrapText="1"/>
      <protection locked="0" hidden="1"/>
    </xf>
    <xf numFmtId="0" fontId="0" fillId="0" borderId="18" xfId="0" applyBorder="1" applyAlignment="1" applyProtection="1">
      <alignment horizontal="center" vertical="center" wrapText="1"/>
      <protection locked="0" hidden="1"/>
    </xf>
    <xf numFmtId="0" fontId="0" fillId="0" borderId="4" xfId="0" applyFont="1" applyFill="1" applyBorder="1" applyAlignment="1" applyProtection="1">
      <alignment horizontal="center" vertical="center" wrapText="1"/>
      <protection locked="0" hidden="1"/>
    </xf>
    <xf numFmtId="0" fontId="0" fillId="0" borderId="66" xfId="0" applyFont="1" applyFill="1" applyBorder="1" applyAlignment="1" applyProtection="1">
      <alignment horizontal="center" vertical="center" wrapText="1"/>
      <protection locked="0" hidden="1"/>
    </xf>
    <xf numFmtId="0" fontId="0" fillId="0" borderId="12" xfId="0" applyFont="1" applyFill="1" applyBorder="1" applyAlignment="1" applyProtection="1">
      <alignment horizontal="center" vertical="center" wrapText="1"/>
      <protection locked="0" hidden="1"/>
    </xf>
    <xf numFmtId="0" fontId="0" fillId="0" borderId="45" xfId="0"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6" xfId="0" applyBorder="1" applyAlignment="1" applyProtection="1">
      <alignment horizontal="center" vertical="center" wrapText="1"/>
      <protection locked="0" hidden="1"/>
    </xf>
    <xf numFmtId="0" fontId="2" fillId="3" borderId="31" xfId="0" applyFont="1" applyFill="1" applyBorder="1" applyAlignment="1" applyProtection="1">
      <alignment horizontal="left" vertical="center" wrapText="1"/>
      <protection hidden="1"/>
    </xf>
    <xf numFmtId="0" fontId="2" fillId="3" borderId="19" xfId="0" applyFont="1" applyFill="1" applyBorder="1" applyAlignment="1" applyProtection="1">
      <alignment horizontal="left" vertical="center" wrapText="1"/>
      <protection hidden="1"/>
    </xf>
    <xf numFmtId="0" fontId="2" fillId="3" borderId="52" xfId="0" applyFont="1" applyFill="1" applyBorder="1" applyAlignment="1" applyProtection="1">
      <alignment horizontal="left" vertical="center" wrapText="1"/>
      <protection hidden="1"/>
    </xf>
    <xf numFmtId="9" fontId="0" fillId="0" borderId="49" xfId="0" applyNumberFormat="1" applyFont="1" applyBorder="1" applyAlignment="1" applyProtection="1">
      <alignment horizontal="center" vertical="center"/>
      <protection hidden="1"/>
    </xf>
    <xf numFmtId="0" fontId="0" fillId="0" borderId="67" xfId="0" applyBorder="1" applyAlignment="1" applyProtection="1">
      <alignment horizontal="center" vertical="center" wrapText="1"/>
      <protection locked="0" hidden="1"/>
    </xf>
    <xf numFmtId="0" fontId="0" fillId="0" borderId="51" xfId="0" applyBorder="1" applyAlignment="1" applyProtection="1">
      <alignment horizontal="center" vertical="center" wrapText="1"/>
      <protection locked="0" hidden="1"/>
    </xf>
    <xf numFmtId="0" fontId="0" fillId="0" borderId="54" xfId="0" applyBorder="1" applyAlignment="1" applyProtection="1">
      <alignment horizontal="center" vertical="center" wrapText="1"/>
      <protection locked="0" hidden="1"/>
    </xf>
    <xf numFmtId="0" fontId="0" fillId="0" borderId="66" xfId="0" applyBorder="1" applyAlignment="1" applyProtection="1">
      <alignment horizontal="left" vertical="center" wrapText="1"/>
      <protection hidden="1"/>
    </xf>
    <xf numFmtId="9" fontId="0" fillId="0" borderId="46" xfId="0" applyNumberFormat="1" applyFont="1" applyBorder="1" applyAlignment="1" applyProtection="1">
      <alignment horizontal="center" vertical="center" wrapText="1"/>
      <protection hidden="1"/>
    </xf>
    <xf numFmtId="9" fontId="0" fillId="0" borderId="49" xfId="0" applyNumberFormat="1" applyFont="1" applyBorder="1" applyAlignment="1" applyProtection="1">
      <alignment horizontal="center" vertical="center" wrapText="1"/>
      <protection hidden="1"/>
    </xf>
    <xf numFmtId="9" fontId="0" fillId="0" borderId="74" xfId="0" applyNumberFormat="1" applyFont="1" applyBorder="1" applyAlignment="1" applyProtection="1">
      <alignment horizontal="center" vertical="center" wrapText="1"/>
      <protection hidden="1"/>
    </xf>
    <xf numFmtId="9" fontId="0" fillId="6" borderId="46" xfId="0" applyNumberFormat="1" applyFont="1" applyFill="1" applyBorder="1" applyAlignment="1" applyProtection="1">
      <alignment horizontal="center" vertical="center"/>
      <protection hidden="1"/>
    </xf>
    <xf numFmtId="9" fontId="0" fillId="6" borderId="49" xfId="0" applyNumberFormat="1" applyFont="1" applyFill="1" applyBorder="1" applyAlignment="1" applyProtection="1">
      <alignment horizontal="center" vertical="center"/>
      <protection hidden="1"/>
    </xf>
    <xf numFmtId="9" fontId="0" fillId="6" borderId="74" xfId="0" applyNumberFormat="1" applyFont="1" applyFill="1" applyBorder="1" applyAlignment="1" applyProtection="1">
      <alignment horizontal="center" vertical="center"/>
      <protection hidden="1"/>
    </xf>
    <xf numFmtId="0" fontId="0" fillId="0" borderId="63" xfId="0" applyBorder="1" applyAlignment="1" applyProtection="1">
      <alignment horizontal="center" vertical="center" wrapText="1"/>
      <protection locked="0" hidden="1"/>
    </xf>
    <xf numFmtId="0" fontId="0" fillId="0" borderId="68" xfId="0" applyBorder="1" applyAlignment="1" applyProtection="1">
      <alignment horizontal="center" vertical="center" wrapText="1"/>
      <protection locked="0" hidden="1"/>
    </xf>
    <xf numFmtId="0" fontId="0" fillId="0" borderId="45" xfId="0" applyNumberFormat="1" applyBorder="1" applyAlignment="1" applyProtection="1">
      <alignment horizontal="center" vertical="center"/>
      <protection hidden="1"/>
    </xf>
    <xf numFmtId="0" fontId="0" fillId="0" borderId="69" xfId="0" applyNumberFormat="1" applyBorder="1" applyAlignment="1" applyProtection="1">
      <alignment horizontal="center" vertical="center"/>
      <protection hidden="1"/>
    </xf>
    <xf numFmtId="0" fontId="0" fillId="0" borderId="35" xfId="0" applyNumberFormat="1" applyBorder="1" applyAlignment="1" applyProtection="1">
      <alignment horizontal="center" vertical="center"/>
      <protection hidden="1"/>
    </xf>
    <xf numFmtId="0" fontId="0" fillId="0" borderId="37" xfId="0" applyBorder="1" applyAlignment="1" applyProtection="1">
      <alignment horizontal="center" vertical="center" wrapText="1"/>
      <protection locked="0" hidden="1"/>
    </xf>
    <xf numFmtId="0" fontId="0" fillId="0" borderId="39" xfId="0" applyBorder="1" applyAlignment="1" applyProtection="1">
      <alignment horizontal="center" vertical="center" wrapText="1"/>
      <protection locked="0" hidden="1"/>
    </xf>
    <xf numFmtId="0" fontId="0" fillId="0" borderId="4"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49" fontId="0" fillId="0" borderId="4" xfId="0" applyNumberFormat="1" applyBorder="1" applyAlignment="1" applyProtection="1">
      <alignment horizontal="center" vertical="center"/>
      <protection hidden="1"/>
    </xf>
    <xf numFmtId="49" fontId="0" fillId="0" borderId="12" xfId="0" applyNumberFormat="1" applyBorder="1" applyAlignment="1" applyProtection="1">
      <alignment horizontal="center" vertical="center"/>
      <protection hidden="1"/>
    </xf>
    <xf numFmtId="0" fontId="0" fillId="0" borderId="4" xfId="0" applyNumberFormat="1" applyBorder="1" applyAlignment="1" applyProtection="1">
      <alignment horizontal="center" vertical="center"/>
      <protection hidden="1"/>
    </xf>
    <xf numFmtId="0" fontId="0" fillId="0" borderId="12" xfId="0" applyNumberFormat="1" applyBorder="1" applyAlignment="1" applyProtection="1">
      <alignment horizontal="center" vertical="center"/>
      <protection hidden="1"/>
    </xf>
    <xf numFmtId="0" fontId="0" fillId="0" borderId="66" xfId="0" applyNumberFormat="1" applyBorder="1" applyAlignment="1" applyProtection="1">
      <alignment horizontal="center" vertical="center"/>
      <protection hidden="1"/>
    </xf>
    <xf numFmtId="0" fontId="0" fillId="0" borderId="66" xfId="0" applyBorder="1" applyAlignment="1" applyProtection="1">
      <alignment horizontal="center" vertical="center"/>
      <protection hidden="1"/>
    </xf>
    <xf numFmtId="49" fontId="0" fillId="0" borderId="66" xfId="0" applyNumberFormat="1" applyBorder="1" applyAlignment="1" applyProtection="1">
      <alignment horizontal="center" vertical="center"/>
      <protection hidden="1"/>
    </xf>
    <xf numFmtId="0" fontId="2" fillId="3" borderId="12"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0" fontId="3" fillId="2" borderId="3" xfId="0" applyFont="1" applyFill="1" applyBorder="1" applyAlignment="1" applyProtection="1">
      <alignment horizontal="left" vertical="center" wrapText="1"/>
      <protection hidden="1"/>
    </xf>
    <xf numFmtId="0" fontId="3" fillId="2" borderId="5" xfId="0" applyFont="1" applyFill="1" applyBorder="1" applyAlignment="1" applyProtection="1">
      <alignment horizontal="left" vertical="center" wrapText="1"/>
      <protection hidden="1"/>
    </xf>
    <xf numFmtId="0" fontId="3" fillId="2" borderId="52" xfId="0" applyFont="1" applyFill="1" applyBorder="1" applyAlignment="1" applyProtection="1">
      <alignment horizontal="left" vertical="center" wrapText="1"/>
      <protection hidden="1"/>
    </xf>
    <xf numFmtId="0" fontId="1" fillId="2" borderId="31" xfId="0" applyFont="1" applyFill="1" applyBorder="1" applyAlignment="1" applyProtection="1">
      <alignment horizontal="left" vertical="center" wrapText="1"/>
      <protection hidden="1"/>
    </xf>
    <xf numFmtId="0" fontId="1" fillId="2" borderId="19" xfId="0" applyFont="1" applyFill="1" applyBorder="1" applyAlignment="1" applyProtection="1">
      <alignment horizontal="left" vertical="center" wrapText="1"/>
      <protection hidden="1"/>
    </xf>
    <xf numFmtId="0" fontId="1" fillId="2" borderId="52" xfId="0" applyFont="1" applyFill="1" applyBorder="1" applyAlignment="1" applyProtection="1">
      <alignment horizontal="left" vertical="center" wrapText="1"/>
      <protection hidden="1"/>
    </xf>
    <xf numFmtId="0" fontId="0" fillId="0" borderId="72" xfId="0" applyBorder="1" applyAlignment="1" applyProtection="1">
      <alignment horizontal="left" vertical="center" wrapText="1"/>
      <protection hidden="1"/>
    </xf>
    <xf numFmtId="0" fontId="0" fillId="0" borderId="73" xfId="0" applyBorder="1" applyAlignment="1" applyProtection="1">
      <alignment horizontal="left" vertical="center" wrapText="1"/>
      <protection hidden="1"/>
    </xf>
    <xf numFmtId="0" fontId="0" fillId="0" borderId="48" xfId="0" applyNumberFormat="1" applyBorder="1" applyAlignment="1" applyProtection="1">
      <alignment horizontal="center" vertical="center"/>
      <protection hidden="1"/>
    </xf>
    <xf numFmtId="0" fontId="0" fillId="0" borderId="40" xfId="0" applyNumberFormat="1" applyBorder="1" applyAlignment="1" applyProtection="1">
      <alignment horizontal="center" vertical="center"/>
      <protection hidden="1"/>
    </xf>
    <xf numFmtId="0" fontId="7" fillId="5" borderId="62" xfId="0" applyFont="1" applyFill="1" applyBorder="1" applyAlignment="1" applyProtection="1">
      <alignment horizontal="center" vertical="center"/>
      <protection hidden="1"/>
    </xf>
    <xf numFmtId="0" fontId="7" fillId="5" borderId="75" xfId="0" applyFont="1" applyFill="1" applyBorder="1" applyAlignment="1" applyProtection="1">
      <alignment horizontal="center" vertical="center"/>
      <protection hidden="1"/>
    </xf>
    <xf numFmtId="0" fontId="7" fillId="5" borderId="26" xfId="0" applyFont="1" applyFill="1" applyBorder="1" applyAlignment="1" applyProtection="1">
      <alignment horizontal="center" vertical="center"/>
      <protection hidden="1"/>
    </xf>
    <xf numFmtId="0" fontId="7" fillId="5" borderId="65" xfId="0" applyFont="1" applyFill="1" applyBorder="1" applyAlignment="1" applyProtection="1">
      <alignment horizontal="center" vertical="center"/>
      <protection hidden="1"/>
    </xf>
    <xf numFmtId="0" fontId="7" fillId="5" borderId="50" xfId="0" applyFont="1" applyFill="1" applyBorder="1" applyAlignment="1" applyProtection="1">
      <alignment horizontal="center" vertical="center"/>
      <protection hidden="1"/>
    </xf>
    <xf numFmtId="0" fontId="1" fillId="2" borderId="1"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1" fillId="2" borderId="47" xfId="0" applyFont="1" applyFill="1" applyBorder="1" applyAlignment="1" applyProtection="1">
      <alignment horizontal="left" vertical="center"/>
      <protection hidden="1"/>
    </xf>
    <xf numFmtId="0" fontId="2" fillId="3" borderId="1" xfId="0" applyFont="1" applyFill="1" applyBorder="1" applyAlignment="1" applyProtection="1">
      <alignment horizontal="left" vertical="center"/>
      <protection hidden="1"/>
    </xf>
    <xf numFmtId="0" fontId="2" fillId="3" borderId="3" xfId="0" applyFont="1" applyFill="1" applyBorder="1" applyAlignment="1" applyProtection="1">
      <alignment horizontal="left" vertical="center"/>
      <protection hidden="1"/>
    </xf>
    <xf numFmtId="0" fontId="2" fillId="3" borderId="47" xfId="0" applyFont="1" applyFill="1" applyBorder="1" applyAlignment="1" applyProtection="1">
      <alignment horizontal="left" vertical="center"/>
      <protection hidden="1"/>
    </xf>
    <xf numFmtId="49" fontId="0" fillId="0" borderId="4" xfId="0" applyNumberFormat="1" applyBorder="1" applyAlignment="1" applyProtection="1">
      <alignment horizontal="center" vertical="center" wrapText="1"/>
      <protection locked="0" hidden="1"/>
    </xf>
    <xf numFmtId="49" fontId="0" fillId="0" borderId="66" xfId="0" applyNumberFormat="1" applyBorder="1" applyAlignment="1" applyProtection="1">
      <alignment horizontal="center" vertical="center" wrapText="1"/>
      <protection locked="0" hidden="1"/>
    </xf>
    <xf numFmtId="49" fontId="0" fillId="0" borderId="12" xfId="0" applyNumberFormat="1" applyBorder="1" applyAlignment="1" applyProtection="1">
      <alignment horizontal="center" vertical="center" wrapText="1"/>
      <protection locked="0" hidden="1"/>
    </xf>
    <xf numFmtId="0" fontId="0" fillId="6" borderId="45" xfId="0" applyNumberFormat="1" applyFill="1" applyBorder="1" applyAlignment="1" applyProtection="1">
      <alignment horizontal="center" vertical="center"/>
      <protection hidden="1"/>
    </xf>
    <xf numFmtId="0" fontId="0" fillId="6" borderId="69" xfId="0" applyNumberFormat="1" applyFill="1" applyBorder="1" applyAlignment="1" applyProtection="1">
      <alignment horizontal="center" vertical="center"/>
      <protection hidden="1"/>
    </xf>
    <xf numFmtId="0" fontId="0" fillId="6" borderId="35" xfId="0" applyNumberFormat="1" applyFill="1" applyBorder="1" applyAlignment="1" applyProtection="1">
      <alignment horizontal="center" vertical="center"/>
      <protection hidden="1"/>
    </xf>
    <xf numFmtId="49" fontId="0" fillId="6" borderId="4" xfId="0" applyNumberFormat="1" applyFill="1" applyBorder="1" applyAlignment="1" applyProtection="1">
      <alignment horizontal="center" vertical="center"/>
      <protection hidden="1"/>
    </xf>
    <xf numFmtId="49" fontId="0" fillId="6" borderId="66" xfId="0" applyNumberFormat="1" applyFill="1" applyBorder="1" applyAlignment="1" applyProtection="1">
      <alignment horizontal="center" vertical="center"/>
      <protection hidden="1"/>
    </xf>
    <xf numFmtId="49" fontId="0" fillId="6" borderId="12" xfId="0" applyNumberFormat="1" applyFill="1" applyBorder="1" applyAlignment="1" applyProtection="1">
      <alignment horizontal="center" vertical="center"/>
      <protection hidden="1"/>
    </xf>
    <xf numFmtId="0" fontId="0" fillId="6" borderId="4" xfId="0" applyNumberFormat="1" applyFill="1" applyBorder="1" applyAlignment="1" applyProtection="1">
      <alignment horizontal="center" vertical="center"/>
      <protection hidden="1"/>
    </xf>
    <xf numFmtId="0" fontId="0" fillId="6" borderId="66" xfId="0" applyNumberFormat="1" applyFill="1" applyBorder="1" applyAlignment="1" applyProtection="1">
      <alignment horizontal="center" vertical="center"/>
      <protection hidden="1"/>
    </xf>
    <xf numFmtId="0" fontId="0" fillId="6" borderId="12" xfId="0" applyNumberFormat="1" applyFill="1" applyBorder="1" applyAlignment="1" applyProtection="1">
      <alignment horizontal="center" vertical="center"/>
      <protection hidden="1"/>
    </xf>
    <xf numFmtId="0" fontId="2" fillId="3" borderId="0" xfId="0" applyFont="1" applyFill="1" applyBorder="1" applyAlignment="1" applyProtection="1">
      <alignment horizontal="left" vertical="center" wrapText="1"/>
      <protection hidden="1"/>
    </xf>
    <xf numFmtId="49" fontId="0" fillId="0" borderId="63" xfId="0" applyNumberFormat="1" applyBorder="1" applyAlignment="1" applyProtection="1">
      <alignment horizontal="center" vertical="center"/>
      <protection hidden="1"/>
    </xf>
    <xf numFmtId="49" fontId="0" fillId="0" borderId="68" xfId="0" applyNumberFormat="1" applyBorder="1" applyAlignment="1" applyProtection="1">
      <alignment horizontal="center" vertical="center"/>
      <protection hidden="1"/>
    </xf>
    <xf numFmtId="0" fontId="0" fillId="0" borderId="38" xfId="0" applyNumberFormat="1" applyFont="1" applyFill="1" applyBorder="1" applyAlignment="1" applyProtection="1">
      <alignment horizontal="center" vertical="center"/>
      <protection hidden="1"/>
    </xf>
    <xf numFmtId="0" fontId="0" fillId="0" borderId="49" xfId="0" applyNumberFormat="1" applyFont="1" applyFill="1" applyBorder="1" applyAlignment="1" applyProtection="1">
      <alignment horizontal="center" vertical="center"/>
      <protection hidden="1"/>
    </xf>
    <xf numFmtId="0" fontId="0" fillId="0" borderId="71" xfId="0" applyNumberFormat="1" applyFont="1" applyFill="1" applyBorder="1" applyAlignment="1" applyProtection="1">
      <alignment horizontal="center" vertical="center"/>
      <protection hidden="1"/>
    </xf>
    <xf numFmtId="0" fontId="2" fillId="3" borderId="72" xfId="0" applyFont="1" applyFill="1" applyBorder="1" applyAlignment="1" applyProtection="1">
      <alignment horizontal="left" vertical="center" wrapText="1"/>
      <protection hidden="1"/>
    </xf>
    <xf numFmtId="0" fontId="1" fillId="2" borderId="5" xfId="0" applyFont="1" applyFill="1" applyBorder="1" applyAlignment="1" applyProtection="1">
      <alignment horizontal="left" vertical="center" wrapText="1"/>
      <protection hidden="1"/>
    </xf>
    <xf numFmtId="0" fontId="0" fillId="0" borderId="4" xfId="0" applyFont="1" applyFill="1" applyBorder="1" applyAlignment="1" applyProtection="1">
      <alignment horizontal="left" vertical="center" wrapText="1"/>
      <protection hidden="1"/>
    </xf>
    <xf numFmtId="0" fontId="0" fillId="0" borderId="66" xfId="0" applyFont="1" applyFill="1" applyBorder="1" applyAlignment="1" applyProtection="1">
      <alignment horizontal="left" vertical="center" wrapText="1"/>
      <protection hidden="1"/>
    </xf>
    <xf numFmtId="0" fontId="0" fillId="0" borderId="12" xfId="0" applyFont="1" applyFill="1" applyBorder="1" applyAlignment="1" applyProtection="1">
      <alignment horizontal="left" vertical="center" wrapText="1"/>
      <protection hidden="1"/>
    </xf>
    <xf numFmtId="0" fontId="0" fillId="6" borderId="4" xfId="0" applyFill="1" applyBorder="1" applyAlignment="1" applyProtection="1">
      <alignment horizontal="left" vertical="center" wrapText="1"/>
      <protection hidden="1"/>
    </xf>
    <xf numFmtId="0" fontId="0" fillId="6" borderId="66" xfId="0"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 fillId="2" borderId="12" xfId="0" applyFont="1" applyFill="1" applyBorder="1" applyAlignment="1" applyProtection="1">
      <alignment horizontal="left" vertical="center" wrapText="1"/>
      <protection hidden="1"/>
    </xf>
    <xf numFmtId="0" fontId="2" fillId="3" borderId="4" xfId="0" applyFont="1" applyFill="1" applyBorder="1" applyAlignment="1" applyProtection="1">
      <alignment horizontal="left" vertical="center" wrapText="1"/>
      <protection hidden="1"/>
    </xf>
    <xf numFmtId="0" fontId="0" fillId="0" borderId="4" xfId="0" applyNumberFormat="1" applyFont="1" applyFill="1" applyBorder="1" applyAlignment="1" applyProtection="1">
      <alignment horizontal="center" vertical="center"/>
      <protection hidden="1"/>
    </xf>
    <xf numFmtId="0" fontId="0" fillId="0" borderId="66" xfId="0" applyNumberFormat="1" applyFont="1" applyFill="1" applyBorder="1" applyAlignment="1" applyProtection="1">
      <alignment horizontal="center" vertical="center"/>
      <protection hidden="1"/>
    </xf>
    <xf numFmtId="0" fontId="0" fillId="0" borderId="12" xfId="0" applyNumberFormat="1" applyFont="1" applyFill="1" applyBorder="1" applyAlignment="1" applyProtection="1">
      <alignment horizontal="center" vertical="center"/>
      <protection hidden="1"/>
    </xf>
    <xf numFmtId="49" fontId="0" fillId="0" borderId="4" xfId="0" applyNumberFormat="1" applyFont="1" applyFill="1" applyBorder="1" applyAlignment="1" applyProtection="1">
      <alignment horizontal="center" vertical="center"/>
      <protection hidden="1"/>
    </xf>
    <xf numFmtId="49" fontId="0" fillId="0" borderId="66" xfId="0" applyNumberFormat="1" applyFont="1" applyFill="1" applyBorder="1" applyAlignment="1" applyProtection="1">
      <alignment horizontal="center" vertical="center"/>
      <protection hidden="1"/>
    </xf>
    <xf numFmtId="49" fontId="0" fillId="0" borderId="12" xfId="0" applyNumberFormat="1" applyFont="1" applyFill="1" applyBorder="1" applyAlignment="1" applyProtection="1">
      <alignment horizontal="center" vertical="center"/>
      <protection hidden="1"/>
    </xf>
    <xf numFmtId="0" fontId="0" fillId="0" borderId="63" xfId="0" applyNumberFormat="1" applyBorder="1" applyAlignment="1" applyProtection="1">
      <alignment horizontal="center" vertical="center"/>
      <protection hidden="1"/>
    </xf>
    <xf numFmtId="0" fontId="0" fillId="0" borderId="68" xfId="0" applyNumberFormat="1" applyBorder="1" applyAlignment="1" applyProtection="1">
      <alignment horizontal="center" vertical="center"/>
      <protection hidden="1"/>
    </xf>
    <xf numFmtId="49" fontId="0" fillId="0" borderId="45" xfId="0" applyNumberFormat="1" applyBorder="1" applyAlignment="1" applyProtection="1">
      <alignment horizontal="center" vertical="center"/>
      <protection hidden="1"/>
    </xf>
    <xf numFmtId="49" fontId="0" fillId="0" borderId="69" xfId="0" applyNumberFormat="1" applyBorder="1" applyAlignment="1" applyProtection="1">
      <alignment horizontal="center" vertical="center"/>
      <protection hidden="1"/>
    </xf>
    <xf numFmtId="49" fontId="0" fillId="0" borderId="35" xfId="0" applyNumberFormat="1" applyBorder="1" applyAlignment="1" applyProtection="1">
      <alignment horizontal="center" vertical="center"/>
      <protection hidden="1"/>
    </xf>
    <xf numFmtId="0" fontId="0" fillId="0" borderId="45" xfId="0" applyNumberFormat="1" applyFont="1" applyFill="1" applyBorder="1" applyAlignment="1" applyProtection="1">
      <alignment horizontal="center" vertical="center"/>
      <protection hidden="1"/>
    </xf>
    <xf numFmtId="0" fontId="0" fillId="0" borderId="69" xfId="0" applyNumberFormat="1" applyFont="1" applyFill="1" applyBorder="1" applyAlignment="1" applyProtection="1">
      <alignment horizontal="center" vertical="center"/>
      <protection hidden="1"/>
    </xf>
    <xf numFmtId="0" fontId="0" fillId="0" borderId="76" xfId="0" applyNumberFormat="1" applyFont="1" applyFill="1" applyBorder="1" applyAlignment="1" applyProtection="1">
      <alignment horizontal="center" vertical="center"/>
      <protection hidden="1"/>
    </xf>
    <xf numFmtId="49" fontId="0" fillId="0" borderId="70" xfId="0" applyNumberFormat="1" applyFont="1" applyFill="1" applyBorder="1" applyAlignment="1" applyProtection="1">
      <alignment horizontal="center" vertical="center"/>
      <protection hidden="1"/>
    </xf>
    <xf numFmtId="49" fontId="0" fillId="0" borderId="51" xfId="0" applyNumberFormat="1" applyFont="1" applyFill="1" applyBorder="1" applyAlignment="1" applyProtection="1">
      <alignment horizontal="center" vertical="center"/>
      <protection hidden="1"/>
    </xf>
    <xf numFmtId="49" fontId="0" fillId="0" borderId="54" xfId="0" applyNumberFormat="1" applyFont="1" applyFill="1" applyBorder="1" applyAlignment="1" applyProtection="1">
      <alignment horizontal="center" vertical="center"/>
      <protection hidden="1"/>
    </xf>
    <xf numFmtId="0" fontId="0" fillId="0" borderId="0" xfId="0" applyBorder="1" applyAlignment="1" applyProtection="1">
      <alignment horizontal="left" vertical="center" wrapText="1"/>
      <protection hidden="1"/>
    </xf>
    <xf numFmtId="0" fontId="7" fillId="5" borderId="79" xfId="0" applyFont="1" applyFill="1" applyBorder="1" applyAlignment="1" applyProtection="1">
      <alignment horizontal="center" vertical="center"/>
      <protection hidden="1"/>
    </xf>
    <xf numFmtId="0" fontId="1" fillId="2" borderId="74" xfId="0" applyFont="1" applyFill="1" applyBorder="1" applyAlignment="1" applyProtection="1">
      <alignment horizontal="left" vertical="center" wrapText="1"/>
      <protection hidden="1"/>
    </xf>
    <xf numFmtId="0" fontId="2" fillId="3" borderId="46" xfId="0" applyFont="1" applyFill="1" applyBorder="1" applyAlignment="1" applyProtection="1">
      <alignment horizontal="left" vertical="center" wrapText="1"/>
      <protection hidden="1"/>
    </xf>
    <xf numFmtId="0" fontId="2" fillId="3" borderId="74" xfId="0" applyFont="1" applyFill="1" applyBorder="1" applyAlignment="1" applyProtection="1">
      <alignment horizontal="left" vertical="center" wrapText="1"/>
      <protection hidden="1"/>
    </xf>
    <xf numFmtId="0" fontId="0" fillId="0" borderId="46" xfId="0" applyBorder="1" applyAlignment="1" applyProtection="1">
      <alignment horizontal="center" vertical="center" wrapText="1"/>
      <protection locked="0" hidden="1"/>
    </xf>
    <xf numFmtId="0" fontId="0" fillId="0" borderId="49" xfId="0" applyBorder="1" applyAlignment="1" applyProtection="1">
      <alignment horizontal="center" vertical="center" wrapText="1"/>
      <protection locked="0" hidden="1"/>
    </xf>
    <xf numFmtId="0" fontId="2" fillId="3" borderId="46" xfId="0" applyFont="1" applyFill="1" applyBorder="1" applyAlignment="1" applyProtection="1">
      <alignment horizontal="left" vertical="center"/>
      <protection hidden="1"/>
    </xf>
    <xf numFmtId="0" fontId="0" fillId="0" borderId="74" xfId="0" applyBorder="1" applyAlignment="1" applyProtection="1">
      <alignment horizontal="center" vertical="center" wrapText="1"/>
      <protection locked="0" hidden="1"/>
    </xf>
    <xf numFmtId="0" fontId="2" fillId="3" borderId="37" xfId="0" applyFont="1" applyFill="1" applyBorder="1" applyAlignment="1" applyProtection="1">
      <alignment horizontal="left" vertical="center" wrapText="1"/>
      <protection hidden="1"/>
    </xf>
    <xf numFmtId="0" fontId="0" fillId="0" borderId="63" xfId="0" applyBorder="1" applyAlignment="1" applyProtection="1">
      <alignment horizontal="left" vertical="center" wrapText="1"/>
      <protection hidden="1"/>
    </xf>
    <xf numFmtId="0" fontId="0" fillId="0" borderId="68" xfId="0" applyBorder="1" applyAlignment="1" applyProtection="1">
      <alignment horizontal="left" vertical="center" wrapText="1"/>
      <protection hidden="1"/>
    </xf>
    <xf numFmtId="0" fontId="0" fillId="0" borderId="18" xfId="0" applyBorder="1" applyAlignment="1" applyProtection="1">
      <alignment horizontal="left" vertical="center" wrapText="1"/>
      <protection hidden="1"/>
    </xf>
    <xf numFmtId="0" fontId="2" fillId="3" borderId="49" xfId="0" applyFont="1" applyFill="1" applyBorder="1" applyAlignment="1" applyProtection="1">
      <alignment horizontal="left" vertical="center" wrapText="1"/>
      <protection hidden="1"/>
    </xf>
    <xf numFmtId="0" fontId="0" fillId="0" borderId="63" xfId="0" applyBorder="1" applyAlignment="1" applyProtection="1">
      <alignment horizontal="center" vertical="center"/>
      <protection locked="0" hidden="1"/>
    </xf>
    <xf numFmtId="0" fontId="0" fillId="0" borderId="18" xfId="0" applyBorder="1" applyAlignment="1" applyProtection="1">
      <alignment horizontal="center" vertical="center"/>
      <protection locked="0" hidden="1"/>
    </xf>
    <xf numFmtId="0" fontId="0" fillId="0" borderId="27" xfId="0" applyBorder="1" applyAlignment="1" applyProtection="1">
      <alignment horizontal="left" vertical="center" wrapText="1"/>
      <protection hidden="1"/>
    </xf>
    <xf numFmtId="0" fontId="0" fillId="0" borderId="66" xfId="0" applyBorder="1" applyAlignment="1" applyProtection="1">
      <alignment horizontal="center" vertical="center" wrapText="1"/>
      <protection hidden="1"/>
    </xf>
    <xf numFmtId="0" fontId="0" fillId="0" borderId="68" xfId="0" applyBorder="1" applyAlignment="1" applyProtection="1">
      <alignment horizontal="center" vertical="center"/>
      <protection locked="0" hidden="1"/>
    </xf>
    <xf numFmtId="0" fontId="0" fillId="0" borderId="46" xfId="0" applyBorder="1" applyAlignment="1" applyProtection="1">
      <alignment horizontal="left" vertical="center" wrapText="1"/>
      <protection hidden="1"/>
    </xf>
    <xf numFmtId="0" fontId="0" fillId="0" borderId="49" xfId="0" applyBorder="1" applyAlignment="1" applyProtection="1">
      <alignment horizontal="left" vertical="center" wrapText="1"/>
      <protection hidden="1"/>
    </xf>
    <xf numFmtId="0" fontId="0" fillId="0" borderId="74" xfId="0" applyBorder="1" applyAlignment="1" applyProtection="1">
      <alignment horizontal="left" vertical="center" wrapText="1"/>
      <protection hidden="1"/>
    </xf>
    <xf numFmtId="0" fontId="0" fillId="0" borderId="37" xfId="0" applyBorder="1" applyAlignment="1" applyProtection="1">
      <alignment horizontal="left" vertical="center" wrapText="1"/>
      <protection hidden="1"/>
    </xf>
    <xf numFmtId="0" fontId="0" fillId="0" borderId="31" xfId="0" applyBorder="1" applyAlignment="1" applyProtection="1">
      <alignment horizontal="left" vertical="center" wrapText="1"/>
      <protection hidden="1"/>
    </xf>
    <xf numFmtId="0" fontId="0" fillId="0" borderId="46" xfId="0" applyNumberFormat="1" applyBorder="1" applyAlignment="1" applyProtection="1">
      <alignment horizontal="center" vertical="center"/>
      <protection hidden="1"/>
    </xf>
    <xf numFmtId="0" fontId="0" fillId="0" borderId="49" xfId="0" applyNumberFormat="1" applyBorder="1" applyAlignment="1" applyProtection="1">
      <alignment horizontal="center" vertical="center"/>
      <protection hidden="1"/>
    </xf>
    <xf numFmtId="0" fontId="0" fillId="0" borderId="74" xfId="0" applyNumberFormat="1" applyBorder="1" applyAlignment="1" applyProtection="1">
      <alignment horizontal="center" vertical="center"/>
      <protection hidden="1"/>
    </xf>
    <xf numFmtId="0" fontId="0" fillId="0" borderId="46" xfId="0" applyFont="1" applyFill="1" applyBorder="1" applyAlignment="1" applyProtection="1">
      <alignment horizontal="center" vertical="center" wrapText="1"/>
      <protection locked="0" hidden="1"/>
    </xf>
    <xf numFmtId="0" fontId="0" fillId="0" borderId="49" xfId="0" applyFont="1" applyFill="1" applyBorder="1" applyAlignment="1" applyProtection="1">
      <alignment horizontal="center" vertical="center" wrapText="1"/>
      <protection locked="0" hidden="1"/>
    </xf>
    <xf numFmtId="0" fontId="0" fillId="0" borderId="74" xfId="0" applyFont="1" applyFill="1" applyBorder="1" applyAlignment="1" applyProtection="1">
      <alignment horizontal="center" vertical="center" wrapText="1"/>
      <protection locked="0" hidden="1"/>
    </xf>
    <xf numFmtId="0" fontId="0" fillId="0" borderId="2" xfId="0" applyNumberFormat="1" applyBorder="1" applyAlignment="1" applyProtection="1">
      <alignment horizontal="center" vertical="center"/>
      <protection hidden="1"/>
    </xf>
    <xf numFmtId="49" fontId="0" fillId="0" borderId="2" xfId="0" applyNumberFormat="1" applyBorder="1" applyAlignment="1" applyProtection="1">
      <alignment horizontal="center" vertical="center"/>
      <protection hidden="1"/>
    </xf>
    <xf numFmtId="0" fontId="2" fillId="3" borderId="78" xfId="0" applyFont="1" applyFill="1" applyBorder="1" applyAlignment="1" applyProtection="1">
      <alignment horizontal="left" vertical="center" wrapText="1"/>
      <protection hidden="1"/>
    </xf>
    <xf numFmtId="0" fontId="0" fillId="0" borderId="37"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2" fillId="3" borderId="67" xfId="0" applyFont="1" applyFill="1" applyBorder="1" applyAlignment="1" applyProtection="1">
      <alignment horizontal="left" vertical="center" wrapText="1"/>
      <protection hidden="1"/>
    </xf>
    <xf numFmtId="0" fontId="1" fillId="2" borderId="78" xfId="0" applyFont="1" applyFill="1" applyBorder="1" applyAlignment="1" applyProtection="1">
      <alignment horizontal="left" vertical="center" wrapText="1"/>
      <protection hidden="1"/>
    </xf>
    <xf numFmtId="0" fontId="2" fillId="3" borderId="51" xfId="0" applyFont="1" applyFill="1" applyBorder="1" applyAlignment="1" applyProtection="1">
      <alignment horizontal="left" vertical="center" wrapText="1"/>
      <protection hidden="1"/>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0" fillId="0" borderId="60" xfId="0" applyNumberFormat="1" applyBorder="1" applyAlignment="1" applyProtection="1">
      <alignment horizontal="center" vertical="center"/>
      <protection hidden="1"/>
    </xf>
    <xf numFmtId="49" fontId="0" fillId="0" borderId="60" xfId="0" applyNumberFormat="1"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60" xfId="0" applyBorder="1" applyAlignment="1" applyProtection="1">
      <alignment horizontal="left" vertical="center" wrapText="1"/>
      <protection hidden="1"/>
    </xf>
    <xf numFmtId="0" fontId="0" fillId="0" borderId="60" xfId="0" applyBorder="1" applyAlignment="1" applyProtection="1">
      <alignment horizontal="center" vertical="center" wrapText="1"/>
      <protection locked="0" hidden="1"/>
    </xf>
    <xf numFmtId="0" fontId="0" fillId="0" borderId="2" xfId="0" applyBorder="1" applyAlignment="1" applyProtection="1">
      <alignment horizontal="center" vertical="center" wrapText="1"/>
      <protection locked="0" hidden="1"/>
    </xf>
    <xf numFmtId="0" fontId="0" fillId="0" borderId="38" xfId="0" applyBorder="1" applyAlignment="1" applyProtection="1">
      <alignment horizontal="center" vertical="center" wrapText="1"/>
      <protection locked="0" hidden="1"/>
    </xf>
    <xf numFmtId="0" fontId="0" fillId="0" borderId="2" xfId="0" applyBorder="1" applyAlignment="1">
      <alignment horizontal="center" vertical="center" wrapText="1"/>
    </xf>
  </cellXfs>
  <cellStyles count="1">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85"/>
  <sheetViews>
    <sheetView showGridLines="0" tabSelected="1" topLeftCell="G1" zoomScale="70" zoomScaleNormal="70" workbookViewId="0">
      <pane ySplit="2" topLeftCell="A3" activePane="bottomLeft" state="frozen"/>
      <selection pane="bottomLeft" activeCell="K5" sqref="K5:K8"/>
    </sheetView>
  </sheetViews>
  <sheetFormatPr defaultColWidth="11.42578125" defaultRowHeight="15" customHeight="1" x14ac:dyDescent="0.25"/>
  <cols>
    <col min="1" max="1" width="10.7109375" style="71" customWidth="1"/>
    <col min="2" max="2" width="8.28515625" style="71" bestFit="1" customWidth="1"/>
    <col min="3" max="3" width="8.28515625" style="72" bestFit="1" customWidth="1"/>
    <col min="4" max="4" width="10" style="73" bestFit="1" customWidth="1"/>
    <col min="5" max="5" width="35.28515625" style="97" bestFit="1" customWidth="1"/>
    <col min="6" max="6" width="38.140625" style="97" bestFit="1" customWidth="1"/>
    <col min="7" max="7" width="35.140625" style="73" bestFit="1" customWidth="1"/>
    <col min="8" max="10" width="35.140625" style="73" customWidth="1"/>
    <col min="11" max="11" width="14.85546875" style="81" customWidth="1"/>
    <col min="12" max="12" width="13.85546875" style="114" bestFit="1" customWidth="1"/>
    <col min="13" max="13" width="9.140625" style="74" bestFit="1" customWidth="1"/>
    <col min="14" max="16384" width="11.42578125" style="74"/>
  </cols>
  <sheetData>
    <row r="1" spans="1:19" ht="15.75" x14ac:dyDescent="0.25">
      <c r="A1" s="288" t="s">
        <v>0</v>
      </c>
      <c r="B1" s="289"/>
      <c r="C1" s="289"/>
      <c r="D1" s="290"/>
      <c r="E1" s="291" t="s">
        <v>1</v>
      </c>
      <c r="F1" s="289"/>
      <c r="G1" s="290" t="s">
        <v>2</v>
      </c>
      <c r="H1" s="291"/>
      <c r="I1" s="291"/>
      <c r="J1" s="291"/>
      <c r="K1" s="291"/>
      <c r="L1" s="292"/>
    </row>
    <row r="2" spans="1:19" ht="31.5" x14ac:dyDescent="0.25">
      <c r="A2" s="38" t="s">
        <v>0</v>
      </c>
      <c r="B2" s="39" t="s">
        <v>4</v>
      </c>
      <c r="C2" s="40" t="s">
        <v>206</v>
      </c>
      <c r="D2" s="41" t="s">
        <v>3</v>
      </c>
      <c r="E2" s="75" t="s">
        <v>399</v>
      </c>
      <c r="F2" s="75" t="s">
        <v>5</v>
      </c>
      <c r="G2" s="76" t="s">
        <v>247</v>
      </c>
      <c r="H2" s="76" t="s">
        <v>249</v>
      </c>
      <c r="I2" s="76" t="s">
        <v>248</v>
      </c>
      <c r="J2" s="76" t="s">
        <v>353</v>
      </c>
      <c r="K2" s="77" t="s">
        <v>159</v>
      </c>
      <c r="L2" s="78" t="s">
        <v>6</v>
      </c>
    </row>
    <row r="3" spans="1:19" x14ac:dyDescent="0.25">
      <c r="A3" s="42" t="s">
        <v>207</v>
      </c>
      <c r="B3" s="43" t="s">
        <v>210</v>
      </c>
      <c r="C3" s="43"/>
      <c r="D3" s="44" t="str">
        <f>CONCATENATE(A3, B3, C3)</f>
        <v>A.2.</v>
      </c>
      <c r="E3" s="293" t="s">
        <v>8</v>
      </c>
      <c r="F3" s="293"/>
      <c r="G3" s="293"/>
      <c r="H3" s="294"/>
      <c r="I3" s="294"/>
      <c r="J3" s="294"/>
      <c r="K3" s="294"/>
      <c r="L3" s="295"/>
    </row>
    <row r="4" spans="1:19" x14ac:dyDescent="0.25">
      <c r="A4" s="45" t="str">
        <f>A3</f>
        <v>A.</v>
      </c>
      <c r="B4" s="46" t="str">
        <f>B3</f>
        <v>2.</v>
      </c>
      <c r="C4" s="47" t="s">
        <v>214</v>
      </c>
      <c r="D4" s="46" t="str">
        <f>CONCATENATE(A4, B4, C4)</f>
        <v>A.2.1.</v>
      </c>
      <c r="E4" s="296" t="s">
        <v>10</v>
      </c>
      <c r="F4" s="296"/>
      <c r="G4" s="296"/>
      <c r="H4" s="297"/>
      <c r="I4" s="297"/>
      <c r="J4" s="297"/>
      <c r="K4" s="297"/>
      <c r="L4" s="298"/>
    </row>
    <row r="5" spans="1:19" ht="30" customHeight="1" x14ac:dyDescent="0.25">
      <c r="A5" s="262" t="str">
        <f>A3</f>
        <v>A.</v>
      </c>
      <c r="B5" s="271" t="str">
        <f>B3</f>
        <v>2.</v>
      </c>
      <c r="C5" s="269">
        <v>1.1000000000000001</v>
      </c>
      <c r="D5" s="271" t="str">
        <f>CONCATENATE(A5, B5, C5)</f>
        <v>A.2.1,1</v>
      </c>
      <c r="E5" s="231" t="s">
        <v>11</v>
      </c>
      <c r="F5" s="79" t="s">
        <v>400</v>
      </c>
      <c r="G5" s="299"/>
      <c r="H5" s="224"/>
      <c r="I5" s="224"/>
      <c r="J5" s="224"/>
      <c r="K5" s="115"/>
      <c r="L5" s="233">
        <f>IF(((K5="N/A")*(K6="N/A")*(K7="N/A")*(K8="N/A")),("Not Applicable"),(IF((COUNTIF(K5:K8,"&lt;&gt;"&amp;"")=(ROWS(K5:K8))),(SUM((IF(K5="0% - 20%","10%",IF(K5="20% - 40%","30%",IF(K5="40% - 60%","50%",IF(K5="60% - 80%","70%",IF(K5="80% - 100%","90%",K5)))))),(IF(K6="0% - 20%","10%",IF(K6="20% - 40%","30%",IF(K6="40% - 60%","50%",IF(K6="60% - 80%","70%",IF(K6="80% - 100%","90%",K6)))))),(IF(K7="0% - 20%","10%",IF(K7="20% - 40%","30%",IF(K7="40% - 60%","50%",IF(K7="60% - 80%","70%",IF(K7="80% - 100%","90%",K7)))))),(IF(K8="0% - 20%","10%",IF(K5="20% - 40%","30%",IF(K5="40% - 60%","50%",IF(K5="60% - 80%","70%",IF(K5="80% - 100%","90%",K8))))))))/(COUNTIF(K5:K8,"&lt;&gt;N/A")),("0"%))))</f>
        <v>0</v>
      </c>
    </row>
    <row r="6" spans="1:19" ht="45" x14ac:dyDescent="0.25">
      <c r="A6" s="263"/>
      <c r="B6" s="273"/>
      <c r="C6" s="275"/>
      <c r="D6" s="273"/>
      <c r="E6" s="253"/>
      <c r="F6" s="79" t="s">
        <v>401</v>
      </c>
      <c r="G6" s="300"/>
      <c r="H6" s="225"/>
      <c r="I6" s="225"/>
      <c r="J6" s="225"/>
      <c r="K6" s="115"/>
      <c r="L6" s="249"/>
    </row>
    <row r="7" spans="1:19" x14ac:dyDescent="0.25">
      <c r="A7" s="263"/>
      <c r="B7" s="273"/>
      <c r="C7" s="275"/>
      <c r="D7" s="273"/>
      <c r="E7" s="253"/>
      <c r="F7" s="79" t="s">
        <v>402</v>
      </c>
      <c r="G7" s="300"/>
      <c r="H7" s="225"/>
      <c r="I7" s="225"/>
      <c r="J7" s="225"/>
      <c r="K7" s="115"/>
      <c r="L7" s="249"/>
      <c r="N7" s="80"/>
      <c r="P7" s="81"/>
      <c r="S7" s="82"/>
    </row>
    <row r="8" spans="1:19" ht="45" x14ac:dyDescent="0.25">
      <c r="A8" s="264"/>
      <c r="B8" s="272"/>
      <c r="C8" s="270"/>
      <c r="D8" s="272"/>
      <c r="E8" s="253"/>
      <c r="F8" s="79" t="s">
        <v>253</v>
      </c>
      <c r="G8" s="301"/>
      <c r="H8" s="227"/>
      <c r="I8" s="227"/>
      <c r="J8" s="227"/>
      <c r="K8" s="115"/>
      <c r="L8" s="234"/>
      <c r="P8" s="81"/>
    </row>
    <row r="9" spans="1:19" s="84" customFormat="1" ht="60" x14ac:dyDescent="0.25">
      <c r="A9" s="302" t="str">
        <f>A3</f>
        <v>A.</v>
      </c>
      <c r="B9" s="308" t="str">
        <f>B3</f>
        <v>2.</v>
      </c>
      <c r="C9" s="305">
        <v>1.2</v>
      </c>
      <c r="D9" s="308" t="str">
        <f>CONCATENATE(A9, B9, C9)</f>
        <v>A.2.1,2</v>
      </c>
      <c r="E9" s="322" t="s">
        <v>12</v>
      </c>
      <c r="F9" s="83" t="s">
        <v>531</v>
      </c>
      <c r="G9" s="221"/>
      <c r="H9" s="221"/>
      <c r="I9" s="221"/>
      <c r="J9" s="196"/>
      <c r="K9" s="115"/>
      <c r="L9" s="257">
        <f>IF(((K9="N/A")*(K10="N/A")*(K11="N/A")*(K12="N/A")),("Not Applicable"),(IF((COUNTIF(K9:K12,"&lt;&gt;"&amp;"")=(ROWS(K9:K12))),(SUM((IF(K9="YES","100%",IF(K9="PARTIALLY","50%",IF(K9="NO","0%",K9)))),(IF(K10="YES","100%",IF(K10="PARTIALLY","50%",IF(K10="NO","0%",K10)))),(IF(K11="YES","100%",IF(K11="PARTIALLY","50%",IF(K11="NO","0%",K11)))),(IF(K12="YES","100%",IF(K12="PARTIALLY","50%",IF(K12="NO","0%",K12))))))/(COUNTIF(K9:K12,"&lt;&gt;N/A")),("0"%))))</f>
        <v>0</v>
      </c>
      <c r="P9" s="85"/>
    </row>
    <row r="10" spans="1:19" s="84" customFormat="1" ht="30" x14ac:dyDescent="0.25">
      <c r="A10" s="303"/>
      <c r="B10" s="309"/>
      <c r="C10" s="306"/>
      <c r="D10" s="309"/>
      <c r="E10" s="323"/>
      <c r="F10" s="83" t="s">
        <v>532</v>
      </c>
      <c r="G10" s="222"/>
      <c r="H10" s="222"/>
      <c r="I10" s="222"/>
      <c r="J10" s="197"/>
      <c r="K10" s="115"/>
      <c r="L10" s="258"/>
      <c r="P10" s="85"/>
    </row>
    <row r="11" spans="1:19" s="84" customFormat="1" ht="30" x14ac:dyDescent="0.25">
      <c r="A11" s="303"/>
      <c r="B11" s="309"/>
      <c r="C11" s="306"/>
      <c r="D11" s="309"/>
      <c r="E11" s="323"/>
      <c r="F11" s="83" t="s">
        <v>529</v>
      </c>
      <c r="G11" s="222"/>
      <c r="H11" s="222"/>
      <c r="I11" s="222"/>
      <c r="J11" s="197"/>
      <c r="K11" s="115"/>
      <c r="L11" s="258"/>
    </row>
    <row r="12" spans="1:19" s="84" customFormat="1" ht="30" x14ac:dyDescent="0.25">
      <c r="A12" s="304"/>
      <c r="B12" s="310"/>
      <c r="C12" s="307"/>
      <c r="D12" s="310"/>
      <c r="E12" s="324"/>
      <c r="F12" s="83" t="s">
        <v>530</v>
      </c>
      <c r="G12" s="223"/>
      <c r="H12" s="223"/>
      <c r="I12" s="223"/>
      <c r="J12" s="198"/>
      <c r="K12" s="115"/>
      <c r="L12" s="259"/>
    </row>
    <row r="13" spans="1:19" x14ac:dyDescent="0.25">
      <c r="A13" s="48" t="str">
        <f>A3</f>
        <v>A.</v>
      </c>
      <c r="B13" s="49" t="s">
        <v>212</v>
      </c>
      <c r="C13" s="49"/>
      <c r="D13" s="44" t="str">
        <f>CONCATENATE(A13, B13, C13)</f>
        <v>A.3.</v>
      </c>
      <c r="E13" s="235" t="s">
        <v>14</v>
      </c>
      <c r="F13" s="235"/>
      <c r="G13" s="235"/>
      <c r="H13" s="236"/>
      <c r="I13" s="236"/>
      <c r="J13" s="236"/>
      <c r="K13" s="236"/>
      <c r="L13" s="237"/>
    </row>
    <row r="14" spans="1:19" x14ac:dyDescent="0.25">
      <c r="A14" s="50" t="str">
        <f>A3</f>
        <v>A.</v>
      </c>
      <c r="B14" s="51" t="str">
        <f>B13</f>
        <v>3.</v>
      </c>
      <c r="C14" s="52" t="s">
        <v>214</v>
      </c>
      <c r="D14" s="51" t="str">
        <f>CONCATENATE(A14, B14, C14)</f>
        <v>A.3.1.</v>
      </c>
      <c r="E14" s="296" t="s">
        <v>16</v>
      </c>
      <c r="F14" s="296"/>
      <c r="G14" s="296"/>
      <c r="H14" s="297"/>
      <c r="I14" s="297"/>
      <c r="J14" s="297"/>
      <c r="K14" s="297"/>
      <c r="L14" s="298"/>
    </row>
    <row r="15" spans="1:19" ht="45" x14ac:dyDescent="0.25">
      <c r="A15" s="53" t="str">
        <f>A3</f>
        <v>A.</v>
      </c>
      <c r="B15" s="54" t="str">
        <f>B13</f>
        <v>3.</v>
      </c>
      <c r="C15" s="55">
        <v>1.1000000000000001</v>
      </c>
      <c r="D15" s="54" t="str">
        <f>CONCATENATE(A15, B15, C15)</f>
        <v>A.3.1,1</v>
      </c>
      <c r="E15" s="79" t="s">
        <v>17</v>
      </c>
      <c r="F15" s="79" t="s">
        <v>254</v>
      </c>
      <c r="G15" s="199"/>
      <c r="H15" s="200"/>
      <c r="I15" s="201"/>
      <c r="J15" s="202"/>
      <c r="K15" s="115"/>
      <c r="L15" s="87">
        <f>IF(((K15="N/A")),("Not Applicable"),(IF((COUNTIF(K15,"&lt;&gt;"&amp;"")=(ROWS(K15))),(SUM((IF(K15="YES","100%",IF(K15="NO","0%",IF(K15="PARTIALLY","50%",K15))))))/(COUNTIF(K15,"&lt;&gt;N/A")),("0"%))))</f>
        <v>0</v>
      </c>
    </row>
    <row r="16" spans="1:19" ht="75" x14ac:dyDescent="0.25">
      <c r="A16" s="262" t="str">
        <f>A3</f>
        <v>A.</v>
      </c>
      <c r="B16" s="271" t="str">
        <f>B13</f>
        <v>3.</v>
      </c>
      <c r="C16" s="269">
        <v>1.2</v>
      </c>
      <c r="D16" s="267" t="str">
        <f>CONCATENATE(A16, B16, C16)</f>
        <v>A.3.1,2</v>
      </c>
      <c r="E16" s="231" t="s">
        <v>18</v>
      </c>
      <c r="F16" s="79" t="s">
        <v>255</v>
      </c>
      <c r="G16" s="224"/>
      <c r="H16" s="224"/>
      <c r="I16" s="265"/>
      <c r="J16" s="260"/>
      <c r="K16" s="116"/>
      <c r="L16" s="88">
        <f>IF(((K16="N/A")*(K17="N/A")*(K18="N/A")),("Not Applicable"),(IF((COUNTIF(K16:K18,"&lt;&gt;"&amp;"")=(ROWS(K16:K18))),(SUM((IF(K16="0% - 20%","10%",IF(K16="20% - 40%","30%",IF(K16="40% - 60%","50%",IF(K16="60% - 80%","70%",IF(K16="80% - 100%","90%",K16)))))),(IF(K17="0% - 20%","10%",IF(K17="20% - 40%","30%",IF(K17="40% - 60%","50%",IF(K17="60% - 80%","70%",IF(K17="80% - 100%","90%",K17)))))),(IF(K18="0% - 20%","10%",IF(K18="20% - 40%","30%",IF(K18="40% - 60%","50%",IF(K18="60% - 80%","70%",IF(K18="80% - 100%","90%",K18))))))))/(COUNTIF(K16:K18,"&lt;&gt;N/A")),("0"%))))</f>
        <v>0</v>
      </c>
    </row>
    <row r="17" spans="1:12" ht="30.75" customHeight="1" x14ac:dyDescent="0.25">
      <c r="A17" s="263"/>
      <c r="B17" s="273"/>
      <c r="C17" s="275"/>
      <c r="D17" s="274"/>
      <c r="E17" s="253"/>
      <c r="F17" s="79" t="s">
        <v>256</v>
      </c>
      <c r="G17" s="225"/>
      <c r="H17" s="225"/>
      <c r="I17" s="266"/>
      <c r="J17" s="261"/>
      <c r="K17" s="116"/>
      <c r="L17" s="89"/>
    </row>
    <row r="18" spans="1:12" ht="30" x14ac:dyDescent="0.25">
      <c r="A18" s="264"/>
      <c r="B18" s="272"/>
      <c r="C18" s="270"/>
      <c r="D18" s="268"/>
      <c r="E18" s="232"/>
      <c r="F18" s="79" t="s">
        <v>257</v>
      </c>
      <c r="G18" s="225"/>
      <c r="H18" s="226"/>
      <c r="I18" s="266"/>
      <c r="J18" s="239"/>
      <c r="K18" s="116"/>
      <c r="L18" s="90"/>
    </row>
    <row r="19" spans="1:12" ht="45" x14ac:dyDescent="0.25">
      <c r="A19" s="53" t="str">
        <f>A3</f>
        <v>A.</v>
      </c>
      <c r="B19" s="54" t="str">
        <f>B13</f>
        <v>3.</v>
      </c>
      <c r="C19" s="55">
        <v>1.3</v>
      </c>
      <c r="D19" s="54" t="str">
        <f t="shared" ref="D19:D24" si="0">CONCATENATE(A19, B19, C19)</f>
        <v>A.3.1,3</v>
      </c>
      <c r="E19" s="79" t="s">
        <v>19</v>
      </c>
      <c r="F19" s="86" t="s">
        <v>259</v>
      </c>
      <c r="G19" s="188"/>
      <c r="H19" s="188"/>
      <c r="I19" s="188"/>
      <c r="J19" s="203"/>
      <c r="K19" s="115"/>
      <c r="L19" s="87">
        <f>IF(((K19="N/A")),("Not Applicable"),(IF((COUNTIF(K19,"&lt;&gt;"&amp;"")=(ROWS(K19))),(SUM((IF(K19="YES","100%",IF(K19="NO","0%",IF(K19="PARTIALLY","50%",K19))))))/(COUNTIF(K19,"&lt;&gt;N/A")),("0"%))))</f>
        <v>0</v>
      </c>
    </row>
    <row r="20" spans="1:12" x14ac:dyDescent="0.25">
      <c r="A20" s="48" t="str">
        <f>A3</f>
        <v>A.</v>
      </c>
      <c r="B20" s="49" t="s">
        <v>213</v>
      </c>
      <c r="C20" s="49"/>
      <c r="D20" s="56" t="str">
        <f t="shared" si="0"/>
        <v>A.4.</v>
      </c>
      <c r="E20" s="235" t="s">
        <v>21</v>
      </c>
      <c r="F20" s="235"/>
      <c r="G20" s="325"/>
      <c r="H20" s="281"/>
      <c r="I20" s="281"/>
      <c r="J20" s="236"/>
      <c r="K20" s="236"/>
      <c r="L20" s="237"/>
    </row>
    <row r="21" spans="1:12" x14ac:dyDescent="0.25">
      <c r="A21" s="57" t="str">
        <f>A3</f>
        <v>A.</v>
      </c>
      <c r="B21" s="58" t="str">
        <f>B20</f>
        <v>4.</v>
      </c>
      <c r="C21" s="59" t="s">
        <v>214</v>
      </c>
      <c r="D21" s="60" t="str">
        <f t="shared" si="0"/>
        <v>A.4.1.</v>
      </c>
      <c r="E21" s="228" t="s">
        <v>160</v>
      </c>
      <c r="F21" s="228"/>
      <c r="G21" s="326"/>
      <c r="H21" s="229"/>
      <c r="I21" s="229"/>
      <c r="J21" s="229"/>
      <c r="K21" s="229"/>
      <c r="L21" s="230"/>
    </row>
    <row r="22" spans="1:12" ht="45" x14ac:dyDescent="0.25">
      <c r="A22" s="61" t="str">
        <f>A3</f>
        <v>A.</v>
      </c>
      <c r="B22" s="62" t="str">
        <f>B20</f>
        <v>4.</v>
      </c>
      <c r="C22" s="63">
        <v>1.1000000000000001</v>
      </c>
      <c r="D22" s="62" t="str">
        <f t="shared" si="0"/>
        <v>A.4.1,1</v>
      </c>
      <c r="E22" s="92" t="s">
        <v>24</v>
      </c>
      <c r="F22" s="86" t="s">
        <v>258</v>
      </c>
      <c r="G22" s="188"/>
      <c r="H22" s="204"/>
      <c r="I22" s="201"/>
      <c r="J22" s="201"/>
      <c r="K22" s="115"/>
      <c r="L22" s="87">
        <f>IF(((K22="N/A")),("Not Applicable"),(IF((COUNTIF(K22,"&lt;&gt;"&amp;"")=(ROWS(K22))),(SUM((IF(K22="YES","100%",IF(K22="NO","0%",IF(K22="PARTIALLY","50%",K22))))))/(COUNTIF(K22,"&lt;&gt;N/A")),("0"%))))</f>
        <v>0</v>
      </c>
    </row>
    <row r="23" spans="1:12" x14ac:dyDescent="0.25">
      <c r="A23" s="45" t="str">
        <f>A3</f>
        <v>A.</v>
      </c>
      <c r="B23" s="58" t="str">
        <f>B20</f>
        <v>4.</v>
      </c>
      <c r="C23" s="59" t="s">
        <v>210</v>
      </c>
      <c r="D23" s="46" t="str">
        <f t="shared" si="0"/>
        <v>A.4.2.</v>
      </c>
      <c r="E23" s="228" t="s">
        <v>25</v>
      </c>
      <c r="F23" s="228"/>
      <c r="G23" s="276"/>
      <c r="H23" s="229"/>
      <c r="I23" s="229"/>
      <c r="J23" s="229"/>
      <c r="K23" s="229"/>
      <c r="L23" s="230"/>
    </row>
    <row r="24" spans="1:12" ht="30" x14ac:dyDescent="0.25">
      <c r="A24" s="262" t="str">
        <f>A3</f>
        <v>A.</v>
      </c>
      <c r="B24" s="271" t="str">
        <f>B20</f>
        <v>4.</v>
      </c>
      <c r="C24" s="269" t="s">
        <v>209</v>
      </c>
      <c r="D24" s="267" t="str">
        <f t="shared" si="0"/>
        <v>A.4.2.1</v>
      </c>
      <c r="E24" s="231" t="s">
        <v>26</v>
      </c>
      <c r="F24" s="79" t="s">
        <v>260</v>
      </c>
      <c r="G24" s="224"/>
      <c r="H24" s="224"/>
      <c r="I24" s="224"/>
      <c r="J24" s="224"/>
      <c r="K24" s="115"/>
      <c r="L24" s="233">
        <f>IF(((K24="N/A")*(K25="N/A")),("Not Applicable"),(IF((COUNTIF(K24:K25,"&lt;&gt;"&amp;"")=(ROWS(K24:K25))),(SUM((IF(K24="NO","0%",IF(K24="PARTIALLY","50%",IF(K24="YES","100%",K24)))),(IF(K25="NO","0%",IF(K25="PARTIALLY","50%",IF(K25="YES","100%",K25))))))/(COUNTIF(K24:K25,"&lt;&gt;N/A")),("0"%))))</f>
        <v>0</v>
      </c>
    </row>
    <row r="25" spans="1:12" ht="60" x14ac:dyDescent="0.25">
      <c r="A25" s="264"/>
      <c r="B25" s="272"/>
      <c r="C25" s="270"/>
      <c r="D25" s="268"/>
      <c r="E25" s="232"/>
      <c r="F25" s="79" t="s">
        <v>261</v>
      </c>
      <c r="G25" s="227"/>
      <c r="H25" s="227"/>
      <c r="I25" s="227"/>
      <c r="J25" s="227"/>
      <c r="K25" s="115"/>
      <c r="L25" s="234"/>
    </row>
    <row r="26" spans="1:12" ht="45" x14ac:dyDescent="0.25">
      <c r="A26" s="262" t="str">
        <f>A3</f>
        <v>A.</v>
      </c>
      <c r="B26" s="271" t="str">
        <f>B20</f>
        <v>4.</v>
      </c>
      <c r="C26" s="269" t="s">
        <v>215</v>
      </c>
      <c r="D26" s="267" t="str">
        <f>CONCATENATE(A26, B26, C26)</f>
        <v>A.4.2.2</v>
      </c>
      <c r="E26" s="231" t="s">
        <v>27</v>
      </c>
      <c r="F26" s="79" t="s">
        <v>262</v>
      </c>
      <c r="G26" s="224"/>
      <c r="H26" s="224"/>
      <c r="I26" s="224"/>
      <c r="J26" s="224"/>
      <c r="K26" s="115"/>
      <c r="L26" s="233">
        <f>IF(((K26="N/A")*(K27="N/A")*(K28="N/A")),("Not Applicable"),(IF((COUNTIF(K26:K28,"&lt;&gt;"&amp;"")=(ROWS(K26:K28))),(SUM((IF(K26="NO","0%",IF(K26="PARTIALLY","50%",IF(K26="YES","100%",K26)))),(IF(K27="NO","0%",IF(K27="PARTIALLY","50%",IF(K27="YES","100%",K27)))),(IF(K28="NO","0%",IF(K28="PARTIALLY","50%",IF(K28="YES","100%",K28))))))/(COUNTIF(K26:K28,"&lt;&gt;N/A")),("0"%))))</f>
        <v>0</v>
      </c>
    </row>
    <row r="27" spans="1:12" ht="60" x14ac:dyDescent="0.25">
      <c r="A27" s="263"/>
      <c r="B27" s="273"/>
      <c r="C27" s="275"/>
      <c r="D27" s="274"/>
      <c r="E27" s="253"/>
      <c r="F27" s="79" t="s">
        <v>263</v>
      </c>
      <c r="G27" s="225"/>
      <c r="H27" s="225"/>
      <c r="I27" s="225"/>
      <c r="J27" s="225"/>
      <c r="K27" s="115"/>
      <c r="L27" s="249"/>
    </row>
    <row r="28" spans="1:12" ht="60" x14ac:dyDescent="0.25">
      <c r="A28" s="264"/>
      <c r="B28" s="272"/>
      <c r="C28" s="270"/>
      <c r="D28" s="268"/>
      <c r="E28" s="232"/>
      <c r="F28" s="79" t="s">
        <v>264</v>
      </c>
      <c r="G28" s="227"/>
      <c r="H28" s="227"/>
      <c r="I28" s="227"/>
      <c r="J28" s="227"/>
      <c r="K28" s="115"/>
      <c r="L28" s="234"/>
    </row>
    <row r="29" spans="1:12" x14ac:dyDescent="0.25">
      <c r="A29" s="48" t="str">
        <f>A3</f>
        <v>A.</v>
      </c>
      <c r="B29" s="43" t="s">
        <v>208</v>
      </c>
      <c r="C29" s="43"/>
      <c r="D29" s="56" t="str">
        <f>CONCATENATE(A29, B29, C29)</f>
        <v>A.5.</v>
      </c>
      <c r="E29" s="235" t="s">
        <v>29</v>
      </c>
      <c r="F29" s="235"/>
      <c r="G29" s="235"/>
      <c r="H29" s="236"/>
      <c r="I29" s="236"/>
      <c r="J29" s="236"/>
      <c r="K29" s="236"/>
      <c r="L29" s="237"/>
    </row>
    <row r="30" spans="1:12" x14ac:dyDescent="0.25">
      <c r="A30" s="45" t="str">
        <f>A3</f>
        <v>A.</v>
      </c>
      <c r="B30" s="58" t="str">
        <f>B29</f>
        <v>5.</v>
      </c>
      <c r="C30" s="59" t="s">
        <v>214</v>
      </c>
      <c r="D30" s="46" t="str">
        <f>CONCATENATE(A30, B30, C30)</f>
        <v>A.5.1.</v>
      </c>
      <c r="E30" s="228" t="s">
        <v>31</v>
      </c>
      <c r="F30" s="228"/>
      <c r="G30" s="228"/>
      <c r="H30" s="229"/>
      <c r="I30" s="229"/>
      <c r="J30" s="229"/>
      <c r="K30" s="229"/>
      <c r="L30" s="230"/>
    </row>
    <row r="31" spans="1:12" ht="45" customHeight="1" x14ac:dyDescent="0.25">
      <c r="A31" s="262" t="str">
        <f>A3</f>
        <v>A.</v>
      </c>
      <c r="B31" s="271" t="str">
        <f>B29</f>
        <v>5.</v>
      </c>
      <c r="C31" s="269" t="s">
        <v>216</v>
      </c>
      <c r="D31" s="267" t="str">
        <f>CONCATENATE(A31, B31, C31)</f>
        <v>A.5.1.1</v>
      </c>
      <c r="E31" s="231" t="s">
        <v>32</v>
      </c>
      <c r="F31" s="79" t="s">
        <v>265</v>
      </c>
      <c r="G31" s="224"/>
      <c r="H31" s="224"/>
      <c r="I31" s="224"/>
      <c r="J31" s="224"/>
      <c r="K31" s="115"/>
      <c r="L31" s="233">
        <f>IF(((K31="N/A")*(K32="N/A")),("Not Applicable"),(IF((COUNTIF(K31:K32,"&lt;&gt;"&amp;"")=(ROWS(K31:K32))),(SUM((IF(K31="0% - 20%","10%",IF(K31="20% - 40%","30%",IF(K31="40% - 60%","50%",IF(K31="60% - 80%","70%",IF(K31="80% - 100%","90%",K31)))))),(IF(K32="NO","0%",IF(K32="PARTIALLY","50%",IF(K32="YES","100%",K32))))))/(COUNTIF(K31:K32,"&lt;&gt;N/A")),("0"%))))</f>
        <v>0</v>
      </c>
    </row>
    <row r="32" spans="1:12" ht="30" x14ac:dyDescent="0.25">
      <c r="A32" s="264"/>
      <c r="B32" s="272"/>
      <c r="C32" s="270"/>
      <c r="D32" s="268"/>
      <c r="E32" s="232"/>
      <c r="F32" s="79" t="s">
        <v>266</v>
      </c>
      <c r="G32" s="227"/>
      <c r="H32" s="227"/>
      <c r="I32" s="227"/>
      <c r="J32" s="227"/>
      <c r="K32" s="115"/>
      <c r="L32" s="249"/>
    </row>
    <row r="33" spans="1:12" ht="30" x14ac:dyDescent="0.25">
      <c r="A33" s="262" t="str">
        <f>A3</f>
        <v>A.</v>
      </c>
      <c r="B33" s="271" t="str">
        <f>B29</f>
        <v>5.</v>
      </c>
      <c r="C33" s="269" t="s">
        <v>217</v>
      </c>
      <c r="D33" s="267" t="str">
        <f>CONCATENATE(A33, B33, C33)</f>
        <v>A.5.1.2</v>
      </c>
      <c r="E33" s="231" t="s">
        <v>33</v>
      </c>
      <c r="F33" s="79" t="s">
        <v>267</v>
      </c>
      <c r="G33" s="224"/>
      <c r="H33" s="224"/>
      <c r="I33" s="224"/>
      <c r="J33" s="224"/>
      <c r="K33" s="115"/>
      <c r="L33" s="233">
        <f>IF(((K33="N/A")*(K34="N/A")),("Not Applicable"),(IF((COUNTIF(K33:K34,"&lt;&gt;"&amp;"")=(ROWS(K33:K34))),(SUM((IF(K33="0% - 20%","10%",IF(K33="20% - 40%","30%",IF(K33="40% - 60%","50%",IF(K33="60% - 80%","70%",IF(K33="80% - 100%","90%",K33)))))),(IF(K34="NO","0%",IF(K34="PARTIALLY","50%",IF(K34="YES","100%",K34))))))/(COUNTIF(K33:K34,"&lt;&gt;N/A")),("0"%))))</f>
        <v>0</v>
      </c>
    </row>
    <row r="34" spans="1:12" ht="30" x14ac:dyDescent="0.25">
      <c r="A34" s="264"/>
      <c r="B34" s="272"/>
      <c r="C34" s="270"/>
      <c r="D34" s="268"/>
      <c r="E34" s="232"/>
      <c r="F34" s="79" t="s">
        <v>268</v>
      </c>
      <c r="G34" s="227"/>
      <c r="H34" s="227"/>
      <c r="I34" s="227"/>
      <c r="J34" s="227"/>
      <c r="K34" s="115"/>
      <c r="L34" s="249"/>
    </row>
    <row r="35" spans="1:12" ht="60" x14ac:dyDescent="0.25">
      <c r="A35" s="53" t="str">
        <f>A3</f>
        <v>A.</v>
      </c>
      <c r="B35" s="54" t="str">
        <f>B29</f>
        <v>5.</v>
      </c>
      <c r="C35" s="55" t="s">
        <v>218</v>
      </c>
      <c r="D35" s="54" t="str">
        <f>CONCATENATE(A35, B35, C35)</f>
        <v>A.5.1.3</v>
      </c>
      <c r="E35" s="79" t="s">
        <v>34</v>
      </c>
      <c r="F35" s="79" t="s">
        <v>269</v>
      </c>
      <c r="G35" s="199"/>
      <c r="H35" s="200"/>
      <c r="I35" s="201"/>
      <c r="J35" s="201"/>
      <c r="K35" s="115"/>
      <c r="L35" s="87">
        <f>IF(((K35="N/A")),("Not Applicable"),(IF((COUNTIF(K35,"&lt;&gt;"&amp;"")=(ROWS(K35))),(SUM((IF(K35="YES","100%",IF(K35="NO","0%",IF(K35="PARTIALLY","50%",K35))))))/(COUNTIF(K35,"&lt;&gt;N/A")),("0"%))))</f>
        <v>0</v>
      </c>
    </row>
    <row r="36" spans="1:12" x14ac:dyDescent="0.25">
      <c r="A36" s="45" t="str">
        <f>A3</f>
        <v>A.</v>
      </c>
      <c r="B36" s="58" t="str">
        <f>B29</f>
        <v>5.</v>
      </c>
      <c r="C36" s="59" t="s">
        <v>210</v>
      </c>
      <c r="D36" s="46" t="str">
        <f>CONCATENATE(A36, B36, C36)</f>
        <v>A.5.2.</v>
      </c>
      <c r="E36" s="228" t="s">
        <v>36</v>
      </c>
      <c r="F36" s="228"/>
      <c r="G36" s="228"/>
      <c r="H36" s="229"/>
      <c r="I36" s="229"/>
      <c r="J36" s="229"/>
      <c r="K36" s="229"/>
      <c r="L36" s="230"/>
    </row>
    <row r="37" spans="1:12" ht="30" x14ac:dyDescent="0.25">
      <c r="A37" s="262" t="str">
        <f>A3</f>
        <v>A.</v>
      </c>
      <c r="B37" s="271" t="str">
        <f>B29</f>
        <v>5.</v>
      </c>
      <c r="C37" s="269" t="s">
        <v>209</v>
      </c>
      <c r="D37" s="271" t="str">
        <f>CONCATENATE(A37, B37, C37)</f>
        <v>A.5.2.1</v>
      </c>
      <c r="E37" s="231" t="s">
        <v>37</v>
      </c>
      <c r="F37" s="79" t="s">
        <v>270</v>
      </c>
      <c r="G37" s="224"/>
      <c r="H37" s="224"/>
      <c r="I37" s="224"/>
      <c r="J37" s="224"/>
      <c r="K37" s="115"/>
      <c r="L37" s="257" t="str">
        <f>IF(((K37="N/A")*(K38="N/A")*(K39="N/A")*(K40="N/A")),("Not Applicable"),(IF((COUNTIF(K37:K40,"&lt;&gt;"&amp;"")=(ROWS(K37:K40))),((SUM((IF(K37="NO","0%",IF(K37="PARTIALLY","50%",IF(K37="YES","100%",K37)))),(IF(K38="NO","0%",IF(K38="PARTIALLY","50%",IF(K38="YES","100%",K38)))),(IF(K39="NO","0%",IF(K39="PARTIALLY","50%",IF(K39="YES","100%",K39)))),(IF(K40="NO","0%",IF(K40="PARTIALLY","50%",IF(K40="YES","100%",K40))))))/(COUNTIF(K37:K40,"&lt;&gt;N/A"))),("0%"))))</f>
        <v>0%</v>
      </c>
    </row>
    <row r="38" spans="1:12" ht="30" x14ac:dyDescent="0.25">
      <c r="A38" s="263"/>
      <c r="B38" s="273"/>
      <c r="C38" s="275"/>
      <c r="D38" s="273"/>
      <c r="E38" s="253"/>
      <c r="F38" s="79" t="s">
        <v>271</v>
      </c>
      <c r="G38" s="225"/>
      <c r="H38" s="225"/>
      <c r="I38" s="225"/>
      <c r="J38" s="225"/>
      <c r="K38" s="115"/>
      <c r="L38" s="258"/>
    </row>
    <row r="39" spans="1:12" ht="45" x14ac:dyDescent="0.25">
      <c r="A39" s="263"/>
      <c r="B39" s="273"/>
      <c r="C39" s="275"/>
      <c r="D39" s="273"/>
      <c r="E39" s="253"/>
      <c r="F39" s="79" t="s">
        <v>272</v>
      </c>
      <c r="G39" s="225"/>
      <c r="H39" s="225"/>
      <c r="I39" s="225"/>
      <c r="J39" s="225"/>
      <c r="K39" s="115"/>
      <c r="L39" s="258"/>
    </row>
    <row r="40" spans="1:12" ht="45" x14ac:dyDescent="0.25">
      <c r="A40" s="264"/>
      <c r="B40" s="272"/>
      <c r="C40" s="270"/>
      <c r="D40" s="272"/>
      <c r="E40" s="232"/>
      <c r="F40" s="79" t="s">
        <v>273</v>
      </c>
      <c r="G40" s="227"/>
      <c r="H40" s="227"/>
      <c r="I40" s="227"/>
      <c r="J40" s="227"/>
      <c r="K40" s="115"/>
      <c r="L40" s="259"/>
    </row>
    <row r="41" spans="1:12" ht="45" customHeight="1" x14ac:dyDescent="0.25">
      <c r="A41" s="262" t="str">
        <f>A3</f>
        <v>A.</v>
      </c>
      <c r="B41" s="271" t="str">
        <f>B29</f>
        <v>5.</v>
      </c>
      <c r="C41" s="269" t="s">
        <v>215</v>
      </c>
      <c r="D41" s="267" t="str">
        <f>CONCATENATE(A41, B41, C41)</f>
        <v>A.5.2.2</v>
      </c>
      <c r="E41" s="231" t="s">
        <v>38</v>
      </c>
      <c r="F41" s="79" t="s">
        <v>274</v>
      </c>
      <c r="G41" s="224"/>
      <c r="H41" s="224"/>
      <c r="I41" s="224"/>
      <c r="J41" s="224"/>
      <c r="K41" s="115"/>
      <c r="L41" s="233">
        <f>IF(((K41="N/A")*(K42="N/A")),("Not Applicable"),(IF((COUNTIF(K41:K42,"&lt;&gt;"&amp;"")=(ROWS(K41:K42))),(SUM((IF(K41="NO","0%",IF(K41="PARTIALLY","50%",IF(K41="YES","100%",K41)))),(IF(K42="NO","0%",IF(K42="PARTIALLY","50%",IF(K42="YES","100%",K42))))))/(COUNTIF(K41:K42,"&lt;&gt;N/A")),("0"%))))</f>
        <v>0</v>
      </c>
    </row>
    <row r="42" spans="1:12" ht="45" x14ac:dyDescent="0.25">
      <c r="A42" s="264"/>
      <c r="B42" s="272"/>
      <c r="C42" s="270"/>
      <c r="D42" s="268"/>
      <c r="E42" s="232"/>
      <c r="F42" s="79" t="s">
        <v>275</v>
      </c>
      <c r="G42" s="227"/>
      <c r="H42" s="227"/>
      <c r="I42" s="227"/>
      <c r="J42" s="227"/>
      <c r="K42" s="115"/>
      <c r="L42" s="234"/>
    </row>
    <row r="43" spans="1:12" ht="30" x14ac:dyDescent="0.25">
      <c r="A43" s="262" t="str">
        <f>A3</f>
        <v>A.</v>
      </c>
      <c r="B43" s="271" t="str">
        <f>B29</f>
        <v>5.</v>
      </c>
      <c r="C43" s="269" t="s">
        <v>219</v>
      </c>
      <c r="D43" s="267" t="str">
        <f>CONCATENATE(A43, B43, C43)</f>
        <v>A.5.2.3</v>
      </c>
      <c r="E43" s="231" t="s">
        <v>39</v>
      </c>
      <c r="F43" s="79" t="s">
        <v>276</v>
      </c>
      <c r="G43" s="224"/>
      <c r="H43" s="224"/>
      <c r="I43" s="224"/>
      <c r="J43" s="224"/>
      <c r="K43" s="115"/>
      <c r="L43" s="233">
        <f>IF(((K43="N/A")*(K44="N/A")*(K45="N/A")),("Not Applicable"),(IF((COUNTIF(K43:K45,"&lt;&gt;"&amp;"")=(ROWS(K43:K45))),(SUM((IF(K43="NO","0%",IF(K43="PARTIALLY","50%",IF(K43="YES","100%",K43)))),(IF(K44="0% - 20%","10%",IF(K44="20% - 40%","30%",IF(K44="40% - 60%","50%",IF(K44="60% - 80%","70%",IF(K44="80% - 100%","90%",K44)))))),(IF(K45="0% - 20%","10%",IF(K45="20% - 40%","30%",IF(K45="40% - 60%","50%",IF(K45="60% - 80%","70%",IF(K45="80% - 100%","90%",K45))))))))/(COUNTIF(K43:K45,"&lt;&gt;N/A")),("0"%))))</f>
        <v>0</v>
      </c>
    </row>
    <row r="44" spans="1:12" ht="45" x14ac:dyDescent="0.25">
      <c r="A44" s="263"/>
      <c r="B44" s="273"/>
      <c r="C44" s="275"/>
      <c r="D44" s="274"/>
      <c r="E44" s="253"/>
      <c r="F44" s="79" t="s">
        <v>277</v>
      </c>
      <c r="G44" s="225"/>
      <c r="H44" s="225"/>
      <c r="I44" s="225"/>
      <c r="J44" s="225"/>
      <c r="K44" s="115"/>
      <c r="L44" s="249"/>
    </row>
    <row r="45" spans="1:12" ht="30" x14ac:dyDescent="0.25">
      <c r="A45" s="264"/>
      <c r="B45" s="272"/>
      <c r="C45" s="270"/>
      <c r="D45" s="268"/>
      <c r="E45" s="232"/>
      <c r="F45" s="79" t="s">
        <v>278</v>
      </c>
      <c r="G45" s="227"/>
      <c r="H45" s="227"/>
      <c r="I45" s="227"/>
      <c r="J45" s="227"/>
      <c r="K45" s="115"/>
      <c r="L45" s="234"/>
    </row>
    <row r="46" spans="1:12" x14ac:dyDescent="0.25">
      <c r="A46" s="45" t="str">
        <f>A3</f>
        <v>A.</v>
      </c>
      <c r="B46" s="58" t="str">
        <f>B29</f>
        <v>5.</v>
      </c>
      <c r="C46" s="59" t="s">
        <v>212</v>
      </c>
      <c r="D46" s="46" t="str">
        <f>CONCATENATE(A46, B46, C46)</f>
        <v>A.5.3.</v>
      </c>
      <c r="E46" s="228" t="s">
        <v>40</v>
      </c>
      <c r="F46" s="228"/>
      <c r="G46" s="228"/>
      <c r="H46" s="229"/>
      <c r="I46" s="229"/>
      <c r="J46" s="229"/>
      <c r="K46" s="229"/>
      <c r="L46" s="230"/>
    </row>
    <row r="47" spans="1:12" ht="30" x14ac:dyDescent="0.25">
      <c r="A47" s="262" t="str">
        <f>A3</f>
        <v>A.</v>
      </c>
      <c r="B47" s="271" t="str">
        <f>B29</f>
        <v>5.</v>
      </c>
      <c r="C47" s="269" t="s">
        <v>220</v>
      </c>
      <c r="D47" s="267" t="str">
        <f>CONCATENATE(A47, B47, C47)</f>
        <v>A.5.3.1</v>
      </c>
      <c r="E47" s="231" t="s">
        <v>41</v>
      </c>
      <c r="F47" s="79" t="s">
        <v>279</v>
      </c>
      <c r="G47" s="224"/>
      <c r="H47" s="224"/>
      <c r="I47" s="224"/>
      <c r="J47" s="224"/>
      <c r="K47" s="115"/>
      <c r="L47" s="233">
        <f>IF(((K47="N/A")*(K48="N/A")*(K49="N/A")),("Not Applicable"),(IF((COUNTIF(K47:K49,"&lt;&gt;"&amp;"")=(ROWS(K47:K49))),(SUM((IF(K47="NO","0%",IF(K47="PARTIALLY","50%",IF(K47="YES","100%",K47)))),(IF(K48="NO","0%",IF(K48="PARTIALLY","50%",IF(K48="YES","100%",K48)))),(IF(K49="0% - 20%","10%",IF(K49="20% - 40%","30%",IF(K49="40% - 60%","50%",IF(K49="60% - 80%","70%",IF(K49="80% - 100%","90%",K49))))))))/(COUNTIF(K47:K49,"&lt;&gt;N/A")),("0"%))))</f>
        <v>0</v>
      </c>
    </row>
    <row r="48" spans="1:12" ht="30" x14ac:dyDescent="0.25">
      <c r="A48" s="263"/>
      <c r="B48" s="273"/>
      <c r="C48" s="275"/>
      <c r="D48" s="274"/>
      <c r="E48" s="253"/>
      <c r="F48" s="79" t="s">
        <v>280</v>
      </c>
      <c r="G48" s="225"/>
      <c r="H48" s="225"/>
      <c r="I48" s="225"/>
      <c r="J48" s="225"/>
      <c r="K48" s="115"/>
      <c r="L48" s="249"/>
    </row>
    <row r="49" spans="1:12" ht="30" x14ac:dyDescent="0.25">
      <c r="A49" s="264"/>
      <c r="B49" s="272"/>
      <c r="C49" s="270"/>
      <c r="D49" s="268"/>
      <c r="E49" s="232"/>
      <c r="F49" s="79" t="s">
        <v>281</v>
      </c>
      <c r="G49" s="227"/>
      <c r="H49" s="227"/>
      <c r="I49" s="227"/>
      <c r="J49" s="227"/>
      <c r="K49" s="115"/>
      <c r="L49" s="234"/>
    </row>
    <row r="50" spans="1:12" ht="45" x14ac:dyDescent="0.25">
      <c r="A50" s="53" t="str">
        <f>A3</f>
        <v>A.</v>
      </c>
      <c r="B50" s="54" t="str">
        <f>B29</f>
        <v>5.</v>
      </c>
      <c r="C50" s="55" t="s">
        <v>221</v>
      </c>
      <c r="D50" s="54" t="str">
        <f>CONCATENATE(A50, B50, C50)</f>
        <v>A.5.3.2</v>
      </c>
      <c r="E50" s="79" t="s">
        <v>42</v>
      </c>
      <c r="F50" s="79" t="s">
        <v>282</v>
      </c>
      <c r="G50" s="199"/>
      <c r="H50" s="200"/>
      <c r="I50" s="201"/>
      <c r="J50" s="201"/>
      <c r="K50" s="115"/>
      <c r="L50" s="87">
        <f>IF(((K50="N/A")),("Not Applicable"),(IF((COUNTIF(K50,"&lt;&gt;"&amp;"")=(ROWS(K50))),(SUM((IF(K50="NO","0%",IF(K50="PARTIALLY","50%",IF(K50="YES","100%",K50))))))/(COUNTIF(K50,"&lt;&gt;N/A")),("0"%))))</f>
        <v>0</v>
      </c>
    </row>
    <row r="51" spans="1:12" ht="45" customHeight="1" x14ac:dyDescent="0.25">
      <c r="A51" s="262" t="str">
        <f>A3</f>
        <v>A.</v>
      </c>
      <c r="B51" s="271" t="str">
        <f>B29</f>
        <v>5.</v>
      </c>
      <c r="C51" s="269" t="s">
        <v>222</v>
      </c>
      <c r="D51" s="267" t="str">
        <f>CONCATENATE(A51, B51, C51)</f>
        <v>A.5.3.3</v>
      </c>
      <c r="E51" s="231" t="s">
        <v>43</v>
      </c>
      <c r="F51" s="79" t="s">
        <v>283</v>
      </c>
      <c r="G51" s="224"/>
      <c r="H51" s="224"/>
      <c r="I51" s="224"/>
      <c r="J51" s="224"/>
      <c r="K51" s="115"/>
      <c r="L51" s="233">
        <f>IF(((K51="N/A")*(K52="N/A")),("Not Applicable"),(IF((COUNTIF(K51:K52,"&lt;&gt;"&amp;"")=(ROWS(K51:K52))),(SUM((IF(K51="NO","0%",IF(K51="PARTIALLY","50%",IF(K51="YES","100%",K51)))),(IF(K52="NO","0%",IF(K52="PARTIALLY","50%",IF(K52="YES","100%",K52))))))/(COUNTIF(K51:K52,"&lt;&gt;N/A")),("0"%))))</f>
        <v>0</v>
      </c>
    </row>
    <row r="52" spans="1:12" ht="33" customHeight="1" x14ac:dyDescent="0.25">
      <c r="A52" s="264"/>
      <c r="B52" s="272"/>
      <c r="C52" s="270"/>
      <c r="D52" s="268"/>
      <c r="E52" s="232"/>
      <c r="F52" s="79" t="s">
        <v>284</v>
      </c>
      <c r="G52" s="227"/>
      <c r="H52" s="227"/>
      <c r="I52" s="227"/>
      <c r="J52" s="227"/>
      <c r="K52" s="115"/>
      <c r="L52" s="234"/>
    </row>
    <row r="53" spans="1:12" x14ac:dyDescent="0.25">
      <c r="A53" s="48" t="str">
        <f>A3</f>
        <v>A.</v>
      </c>
      <c r="B53" s="43" t="s">
        <v>211</v>
      </c>
      <c r="C53" s="43"/>
      <c r="D53" s="56" t="str">
        <f>CONCATENATE(A53, B53, C53)</f>
        <v>A.6.</v>
      </c>
      <c r="E53" s="235" t="s">
        <v>45</v>
      </c>
      <c r="F53" s="235"/>
      <c r="G53" s="235"/>
      <c r="H53" s="236"/>
      <c r="I53" s="236"/>
      <c r="J53" s="236"/>
      <c r="K53" s="236"/>
      <c r="L53" s="237"/>
    </row>
    <row r="54" spans="1:12" x14ac:dyDescent="0.25">
      <c r="A54" s="45" t="str">
        <f>A3</f>
        <v>A.</v>
      </c>
      <c r="B54" s="58" t="str">
        <f>B53</f>
        <v>6.</v>
      </c>
      <c r="C54" s="59" t="s">
        <v>214</v>
      </c>
      <c r="D54" s="46" t="str">
        <f>CONCATENATE(A54, B54, C54)</f>
        <v>A.6.1.</v>
      </c>
      <c r="E54" s="228" t="s">
        <v>47</v>
      </c>
      <c r="F54" s="228"/>
      <c r="G54" s="228"/>
      <c r="H54" s="229"/>
      <c r="I54" s="229"/>
      <c r="J54" s="229"/>
      <c r="K54" s="229"/>
      <c r="L54" s="230"/>
    </row>
    <row r="55" spans="1:12" ht="30" x14ac:dyDescent="0.25">
      <c r="A55" s="262" t="str">
        <f>A3</f>
        <v>A.</v>
      </c>
      <c r="B55" s="271" t="str">
        <f>B53</f>
        <v>6.</v>
      </c>
      <c r="C55" s="269" t="s">
        <v>216</v>
      </c>
      <c r="D55" s="267" t="str">
        <f>CONCATENATE(A55, B55, C55)</f>
        <v>A.6.1.1</v>
      </c>
      <c r="E55" s="231" t="s">
        <v>48</v>
      </c>
      <c r="F55" s="79" t="s">
        <v>285</v>
      </c>
      <c r="G55" s="224"/>
      <c r="H55" s="224"/>
      <c r="I55" s="224"/>
      <c r="J55" s="224"/>
      <c r="K55" s="115"/>
      <c r="L55" s="233">
        <f>IF(((K55="N/A")*(K56="N/A")*(K57="N/A")),("Not Applicable"),(IF((COUNTIF(K55:K57,"&lt;&gt;"&amp;"")=(ROWS(K55:K57))),(SUM((IF(K55="NO","0%",IF(K55="PARTIALLY","50%",IF(K55="YES","100%",K55)))),(IF(K56="0% - 20%","10%",IF(K56="20% - 40%","30%",IF(K56="40% - 60%","50%",IF(K56="60% - 80%","70%",IF(K56="80% - 100%","90%",K56)))))),(IF(K57="NO","0%",IF(K57="PARTIALLY","50%",IF(K57="YES","100%",K57))))))/(COUNTIF(K55:K57,"&lt;&gt;N/A")),("0"%))))</f>
        <v>0</v>
      </c>
    </row>
    <row r="56" spans="1:12" ht="30" x14ac:dyDescent="0.25">
      <c r="A56" s="263"/>
      <c r="B56" s="273"/>
      <c r="C56" s="275"/>
      <c r="D56" s="274"/>
      <c r="E56" s="253"/>
      <c r="F56" s="79" t="s">
        <v>286</v>
      </c>
      <c r="G56" s="225"/>
      <c r="H56" s="225"/>
      <c r="I56" s="225"/>
      <c r="J56" s="225"/>
      <c r="K56" s="115"/>
      <c r="L56" s="249"/>
    </row>
    <row r="57" spans="1:12" x14ac:dyDescent="0.25">
      <c r="A57" s="264"/>
      <c r="B57" s="272"/>
      <c r="C57" s="270"/>
      <c r="D57" s="268"/>
      <c r="E57" s="232"/>
      <c r="F57" s="79" t="s">
        <v>287</v>
      </c>
      <c r="G57" s="227"/>
      <c r="H57" s="227"/>
      <c r="I57" s="227"/>
      <c r="J57" s="227"/>
      <c r="K57" s="115"/>
      <c r="L57" s="234"/>
    </row>
    <row r="58" spans="1:12" ht="65.25" customHeight="1" x14ac:dyDescent="0.25">
      <c r="A58" s="53" t="str">
        <f>A3</f>
        <v>A.</v>
      </c>
      <c r="B58" s="54" t="str">
        <f>B53</f>
        <v>6.</v>
      </c>
      <c r="C58" s="55" t="s">
        <v>217</v>
      </c>
      <c r="D58" s="54" t="str">
        <f t="shared" ref="D58:D64" si="1">CONCATENATE(A58, B58, C58)</f>
        <v>A.6.1.2</v>
      </c>
      <c r="E58" s="79" t="s">
        <v>49</v>
      </c>
      <c r="F58" s="79" t="s">
        <v>288</v>
      </c>
      <c r="G58" s="199"/>
      <c r="H58" s="200"/>
      <c r="I58" s="201"/>
      <c r="J58" s="201"/>
      <c r="K58" s="115"/>
      <c r="L58" s="87">
        <f>IF(((K58="N/A")),("Not Applicable"),(IF((COUNTIF(K58,"&lt;&gt;"&amp;"")=(ROWS(K58))),(SUM((IF(K58="0% - 20%","10%",IF(K58="20% - 40%","30%",IF(K58="40% - 60%","50%",IF(K58="60% - 80%","70%",IF(K58="80% - 100%","90%",K58))))))))/(COUNTIF(K58,"&lt;&gt;N/A")),("0"%))))</f>
        <v>0</v>
      </c>
    </row>
    <row r="59" spans="1:12" x14ac:dyDescent="0.25">
      <c r="A59" s="45" t="str">
        <f>A3</f>
        <v>A.</v>
      </c>
      <c r="B59" s="58" t="str">
        <f>B53</f>
        <v>6.</v>
      </c>
      <c r="C59" s="59" t="s">
        <v>210</v>
      </c>
      <c r="D59" s="46" t="str">
        <f t="shared" si="1"/>
        <v>A.6.2.</v>
      </c>
      <c r="E59" s="228" t="s">
        <v>51</v>
      </c>
      <c r="F59" s="228"/>
      <c r="G59" s="228"/>
      <c r="H59" s="229"/>
      <c r="I59" s="229"/>
      <c r="J59" s="229"/>
      <c r="K59" s="229"/>
      <c r="L59" s="230"/>
    </row>
    <row r="60" spans="1:12" ht="30" x14ac:dyDescent="0.25">
      <c r="A60" s="53" t="str">
        <f>A3</f>
        <v>A.</v>
      </c>
      <c r="B60" s="54" t="str">
        <f>B53</f>
        <v>6.</v>
      </c>
      <c r="C60" s="55" t="s">
        <v>209</v>
      </c>
      <c r="D60" s="54" t="str">
        <f t="shared" si="1"/>
        <v>A.6.2.1</v>
      </c>
      <c r="E60" s="79" t="s">
        <v>52</v>
      </c>
      <c r="F60" s="79" t="s">
        <v>289</v>
      </c>
      <c r="G60" s="205"/>
      <c r="H60" s="206"/>
      <c r="I60" s="201"/>
      <c r="J60" s="201"/>
      <c r="K60" s="115"/>
      <c r="L60" s="87">
        <f>IF(((K60="N/A")),("Not Applicable"),(IF((COUNTIF(K60,"&lt;&gt;"&amp;"")=(ROWS(K60))),(SUM((IF(K60="NO","0%",IF(K60="PARTIALLY","50%",IF(K60="YES","100%",K60))))))/(COUNTIF(K60,"&lt;&gt;N/A")),("0"%))))</f>
        <v>0</v>
      </c>
    </row>
    <row r="61" spans="1:12" ht="50.25" customHeight="1" x14ac:dyDescent="0.25">
      <c r="A61" s="53" t="str">
        <f>A3</f>
        <v>A.</v>
      </c>
      <c r="B61" s="54" t="str">
        <f>B53</f>
        <v>6.</v>
      </c>
      <c r="C61" s="55" t="s">
        <v>215</v>
      </c>
      <c r="D61" s="54" t="str">
        <f t="shared" si="1"/>
        <v>A.6.2.2</v>
      </c>
      <c r="E61" s="79" t="s">
        <v>53</v>
      </c>
      <c r="F61" s="86" t="s">
        <v>290</v>
      </c>
      <c r="G61" s="188"/>
      <c r="H61" s="188"/>
      <c r="I61" s="207"/>
      <c r="J61" s="207"/>
      <c r="K61" s="115"/>
      <c r="L61" s="87">
        <f>IF(((K61="N/A")),("Not Applicable"),(IF((COUNTIF(K61,"&lt;&gt;"&amp;"")=(ROWS(K61))),(SUM((IF(K61="NO","0%",IF(K61="PARTIALLY","50%",IF(K61="YES","100%",K61))))))/(COUNTIF(K61,"&lt;&gt;N/A")),("0"%))))</f>
        <v>0</v>
      </c>
    </row>
    <row r="62" spans="1:12" ht="30" x14ac:dyDescent="0.25">
      <c r="A62" s="53" t="str">
        <f>A3</f>
        <v>A.</v>
      </c>
      <c r="B62" s="54" t="str">
        <f>B53</f>
        <v>6.</v>
      </c>
      <c r="C62" s="55" t="s">
        <v>219</v>
      </c>
      <c r="D62" s="54" t="str">
        <f t="shared" si="1"/>
        <v>A.6.2.3</v>
      </c>
      <c r="E62" s="79" t="s">
        <v>54</v>
      </c>
      <c r="F62" s="79" t="s">
        <v>291</v>
      </c>
      <c r="G62" s="208"/>
      <c r="H62" s="209"/>
      <c r="I62" s="201"/>
      <c r="J62" s="201"/>
      <c r="K62" s="115"/>
      <c r="L62" s="87">
        <f>IF(((K62="N/A")),("Not Applicable"),(IF((COUNTIF(K62,"&lt;&gt;"&amp;"")=(ROWS(K62))),(SUM((IF(K62="0% - 20%","10%",IF(K62="20% - 40%","30%",IF(K62="40% - 60%","50%",IF(K62="60% - 80%","70%",IF(K62="80% - 100%","90%",K62))))))))/(COUNTIF(K62,"&lt;&gt;N/A")),("0"%))))</f>
        <v>0</v>
      </c>
    </row>
    <row r="63" spans="1:12" ht="57" x14ac:dyDescent="0.25">
      <c r="A63" s="53" t="str">
        <f>A3</f>
        <v>A.</v>
      </c>
      <c r="B63" s="54" t="str">
        <f>B53</f>
        <v>6.</v>
      </c>
      <c r="C63" s="55" t="s">
        <v>223</v>
      </c>
      <c r="D63" s="54" t="str">
        <f t="shared" si="1"/>
        <v>A.6.2.4</v>
      </c>
      <c r="E63" s="79" t="s">
        <v>55</v>
      </c>
      <c r="F63" s="86" t="s">
        <v>403</v>
      </c>
      <c r="G63" s="188"/>
      <c r="H63" s="204"/>
      <c r="I63" s="201"/>
      <c r="J63" s="201"/>
      <c r="K63" s="115"/>
      <c r="L63" s="87">
        <f>IF(((K63="N/A")),("Not Applicable"),(IF((COUNTIF(K63,"&lt;&gt;"&amp;"")=(ROWS(K63))),(SUM((IF(K63="NO","0%",IF(K63="PARTIALLY","50%",IF(K63="YES","100%",K63))))))/(COUNTIF(K63,"&lt;&gt;N/A")),("0"%))))</f>
        <v>0</v>
      </c>
    </row>
    <row r="64" spans="1:12" ht="45" customHeight="1" x14ac:dyDescent="0.25">
      <c r="A64" s="262" t="str">
        <f>A3</f>
        <v>A.</v>
      </c>
      <c r="B64" s="271" t="str">
        <f>B53</f>
        <v>6.</v>
      </c>
      <c r="C64" s="269" t="s">
        <v>224</v>
      </c>
      <c r="D64" s="267" t="str">
        <f t="shared" si="1"/>
        <v>A.6.2.5</v>
      </c>
      <c r="E64" s="231" t="s">
        <v>56</v>
      </c>
      <c r="F64" s="79" t="s">
        <v>292</v>
      </c>
      <c r="G64" s="225"/>
      <c r="H64" s="224"/>
      <c r="I64" s="224"/>
      <c r="J64" s="224"/>
      <c r="K64" s="115"/>
      <c r="L64" s="233">
        <f>IF(((K64="N/A")*(K65="N/A")),("Not Applicable"),(IF((COUNTIF(K64:K65,"&lt;&gt;"&amp;"")=(ROWS(K64:K65))),(SUM((IF(K64="NO","0%",IF(K64="PARTIALLY","50%",IF(K64="YES","100%",K64)))),(IF(K65="NO","0%",IF(K65="PARTIALLY","50%",IF(K65="YES","100%",K65))))))/(COUNTIF(K64:K65,"&lt;&gt;N/A")),("0"%))))</f>
        <v>0</v>
      </c>
    </row>
    <row r="65" spans="1:12" x14ac:dyDescent="0.25">
      <c r="A65" s="264"/>
      <c r="B65" s="272"/>
      <c r="C65" s="270"/>
      <c r="D65" s="268"/>
      <c r="E65" s="232"/>
      <c r="F65" s="79" t="s">
        <v>293</v>
      </c>
      <c r="G65" s="225"/>
      <c r="H65" s="227"/>
      <c r="I65" s="227"/>
      <c r="J65" s="227"/>
      <c r="K65" s="115"/>
      <c r="L65" s="234"/>
    </row>
    <row r="66" spans="1:12" ht="60" x14ac:dyDescent="0.25">
      <c r="A66" s="53" t="str">
        <f>A3</f>
        <v>A.</v>
      </c>
      <c r="B66" s="54" t="str">
        <f>B53</f>
        <v>6.</v>
      </c>
      <c r="C66" s="55" t="s">
        <v>225</v>
      </c>
      <c r="D66" s="54" t="str">
        <f>CONCATENATE(A66, B66, C66)</f>
        <v>A.6.2.6</v>
      </c>
      <c r="E66" s="79" t="s">
        <v>57</v>
      </c>
      <c r="F66" s="86" t="s">
        <v>294</v>
      </c>
      <c r="G66" s="188"/>
      <c r="H66" s="204"/>
      <c r="I66" s="201"/>
      <c r="J66" s="201"/>
      <c r="K66" s="115"/>
      <c r="L66" s="87">
        <f>IF(((K66="N/A")),("Not Applicable"),(IF((COUNTIF(K66,"&lt;&gt;"&amp;"")=(ROWS(K66))),(SUM((IF(K66="NO","0%",IF(K66="PARTIALLY","50%",IF(K66="YES","100%",K66))))))/(COUNTIF(K66,"&lt;&gt;N/A")),("0"%))))</f>
        <v>0</v>
      </c>
    </row>
    <row r="67" spans="1:12" x14ac:dyDescent="0.25">
      <c r="A67" s="45" t="str">
        <f>A3</f>
        <v>A.</v>
      </c>
      <c r="B67" s="46" t="str">
        <f>B53</f>
        <v>6.</v>
      </c>
      <c r="C67" s="47" t="s">
        <v>212</v>
      </c>
      <c r="D67" s="46" t="str">
        <f>CONCATENATE(A67, B67, C67)</f>
        <v>A.6.3.</v>
      </c>
      <c r="E67" s="228" t="s">
        <v>59</v>
      </c>
      <c r="F67" s="228"/>
      <c r="G67" s="276"/>
      <c r="H67" s="229"/>
      <c r="I67" s="229"/>
      <c r="J67" s="229"/>
      <c r="K67" s="229"/>
      <c r="L67" s="230"/>
    </row>
    <row r="68" spans="1:12" ht="60" x14ac:dyDescent="0.25">
      <c r="A68" s="262" t="str">
        <f>A3</f>
        <v>A.</v>
      </c>
      <c r="B68" s="271" t="str">
        <f>B53</f>
        <v>6.</v>
      </c>
      <c r="C68" s="269" t="s">
        <v>220</v>
      </c>
      <c r="D68" s="267" t="str">
        <f>CONCATENATE(A68, B68, C68)</f>
        <v>A.6.3.1</v>
      </c>
      <c r="E68" s="231" t="s">
        <v>60</v>
      </c>
      <c r="F68" s="79" t="s">
        <v>295</v>
      </c>
      <c r="G68" s="224"/>
      <c r="H68" s="224"/>
      <c r="I68" s="224"/>
      <c r="J68" s="224"/>
      <c r="K68" s="115"/>
      <c r="L68" s="254">
        <f>IF(((K68="N/A")*(K69="N/A")*(K70="N/A")),("Not Applicable"),(IF((COUNTIF(K68:K70,"&lt;&gt;"&amp;"")=(ROWS(K68:K70))),(SUM((IF(K68="NO","0%",IF(K68="PARTIALLY","50%",IF(K68="YES","100%",K68)))),(IF(K69="NO","0%",IF(K69="PARTIALLY","50%",IF(K69="YES","100%",K69)))),(IF(K70="NO","0%",IF(K70="PARTIALLY","50%",IF(K70="YES","100%",K70))))))/(COUNTIF(K68:K70,"&lt;&gt;N/A")),("0"%))))</f>
        <v>0</v>
      </c>
    </row>
    <row r="69" spans="1:12" ht="30" x14ac:dyDescent="0.25">
      <c r="A69" s="263"/>
      <c r="B69" s="273"/>
      <c r="C69" s="275"/>
      <c r="D69" s="274"/>
      <c r="E69" s="253"/>
      <c r="F69" s="79" t="s">
        <v>296</v>
      </c>
      <c r="G69" s="225"/>
      <c r="H69" s="225"/>
      <c r="I69" s="225"/>
      <c r="J69" s="225"/>
      <c r="K69" s="115"/>
      <c r="L69" s="255"/>
    </row>
    <row r="70" spans="1:12" ht="33" customHeight="1" x14ac:dyDescent="0.25">
      <c r="A70" s="264"/>
      <c r="B70" s="272"/>
      <c r="C70" s="270"/>
      <c r="D70" s="268"/>
      <c r="E70" s="232"/>
      <c r="F70" s="79" t="s">
        <v>297</v>
      </c>
      <c r="G70" s="227"/>
      <c r="H70" s="227"/>
      <c r="I70" s="227"/>
      <c r="J70" s="227"/>
      <c r="K70" s="115"/>
      <c r="L70" s="256"/>
    </row>
    <row r="71" spans="1:12" x14ac:dyDescent="0.25">
      <c r="A71" s="45" t="str">
        <f>A3</f>
        <v>A.</v>
      </c>
      <c r="B71" s="46" t="str">
        <f>B53</f>
        <v>6.</v>
      </c>
      <c r="C71" s="47" t="s">
        <v>213</v>
      </c>
      <c r="D71" s="46" t="str">
        <f>CONCATENATE(A71, B71, C71)</f>
        <v>A.6.4.</v>
      </c>
      <c r="E71" s="228" t="s">
        <v>62</v>
      </c>
      <c r="F71" s="228"/>
      <c r="G71" s="228"/>
      <c r="H71" s="229"/>
      <c r="I71" s="229"/>
      <c r="J71" s="229"/>
      <c r="K71" s="229"/>
      <c r="L71" s="230"/>
    </row>
    <row r="72" spans="1:12" ht="45" x14ac:dyDescent="0.25">
      <c r="A72" s="53" t="str">
        <f>A3</f>
        <v>A.</v>
      </c>
      <c r="B72" s="54" t="str">
        <f>B53</f>
        <v>6.</v>
      </c>
      <c r="C72" s="55" t="s">
        <v>226</v>
      </c>
      <c r="D72" s="54" t="str">
        <f>CONCATENATE(A72, B72, C72)</f>
        <v>A.6.4.1</v>
      </c>
      <c r="E72" s="79" t="s">
        <v>63</v>
      </c>
      <c r="F72" s="79" t="s">
        <v>298</v>
      </c>
      <c r="G72" s="210"/>
      <c r="H72" s="211"/>
      <c r="I72" s="201"/>
      <c r="J72" s="201"/>
      <c r="K72" s="115"/>
      <c r="L72" s="87">
        <f>IF(((K72="N/A")),("Not Applicable"),(IF((COUNTIF(K72,"&lt;&gt;"&amp;"")=(ROWS(K72))),(SUM((IF(K72="0% - 20%","10%",IF(K72="20% - 40%","30%",IF(K72="40% - 60%","50%",IF(K72="60% - 80%","70%",IF(K72="80% - 100%","90%",K72))))))))/(COUNTIF(K72,"&lt;&gt;N/A")),("0"%))))</f>
        <v>0</v>
      </c>
    </row>
    <row r="73" spans="1:12" ht="45" x14ac:dyDescent="0.25">
      <c r="A73" s="53" t="str">
        <f>A3</f>
        <v>A.</v>
      </c>
      <c r="B73" s="54" t="str">
        <f>B53</f>
        <v>6.</v>
      </c>
      <c r="C73" s="55" t="s">
        <v>227</v>
      </c>
      <c r="D73" s="54" t="str">
        <f>CONCATENATE(A73, B73, C73)</f>
        <v>A.6.4.2</v>
      </c>
      <c r="E73" s="79" t="s">
        <v>64</v>
      </c>
      <c r="F73" s="79" t="s">
        <v>299</v>
      </c>
      <c r="G73" s="204"/>
      <c r="H73" s="212"/>
      <c r="I73" s="201"/>
      <c r="J73" s="201"/>
      <c r="K73" s="115"/>
      <c r="L73" s="87">
        <f>IF(((K73="N/A")),("Not Applicable"),(IF((COUNTIF(K73,"&lt;&gt;"&amp;"")=(ROWS(K73))),(SUM((IF(K73="0% - 20%","10%",IF(K73="20% - 40%","30%",IF(K73="40% - 60%","50%",IF(K73="60% - 80%","70%",IF(K73="80% - 100%","90%",K73))))))))/(COUNTIF(K73,"&lt;&gt;N/A")),("0"%))))</f>
        <v>0</v>
      </c>
    </row>
    <row r="74" spans="1:12" ht="30" customHeight="1" x14ac:dyDescent="0.25">
      <c r="A74" s="262" t="str">
        <f>A3</f>
        <v>A.</v>
      </c>
      <c r="B74" s="271" t="str">
        <f>B53</f>
        <v>6.</v>
      </c>
      <c r="C74" s="269" t="s">
        <v>228</v>
      </c>
      <c r="D74" s="267" t="str">
        <f>CONCATENATE(A74, B74, C74)</f>
        <v>A.6.4.3</v>
      </c>
      <c r="E74" s="231" t="s">
        <v>65</v>
      </c>
      <c r="F74" s="97" t="s">
        <v>300</v>
      </c>
      <c r="G74" s="224"/>
      <c r="H74" s="224"/>
      <c r="I74" s="224"/>
      <c r="J74" s="224"/>
      <c r="K74" s="115"/>
      <c r="L74" s="233">
        <f>IF(((K74="N/A")*(K75="N/A")*(K76="N/A")),("Not Applicable"),(IF((COUNTIF(K74:K76,"&lt;&gt;"&amp;"")=(ROWS(K74:K76))),(SUM((IF(K74="0% - 20%","10%",IF(K74="20% - 40%","30%",IF(K74="40% - 60%","50%",IF(K74="60% - 80%","70%",IF(K74="80% - 100%","90%",K74)))))),(IF(K75="0% - 20%","10%",IF(K75="20% - 40%","30%",IF(K75="40% - 60%","50%",IF(K75="60% - 80%","70%",IF(K75="80% - 100%","90%",K75)))))),(IF(K76="NO","0%",IF(K76="PARTIALLY","50%",IF(K76="YES","100%",K76))))))/(COUNTIF(K74:K76,"&lt;&gt;N/A")),("0"%))))</f>
        <v>0</v>
      </c>
    </row>
    <row r="75" spans="1:12" ht="23.25" customHeight="1" x14ac:dyDescent="0.25">
      <c r="A75" s="263"/>
      <c r="B75" s="273"/>
      <c r="C75" s="275"/>
      <c r="D75" s="274"/>
      <c r="E75" s="253"/>
      <c r="F75" s="79" t="s">
        <v>301</v>
      </c>
      <c r="G75" s="225"/>
      <c r="H75" s="225"/>
      <c r="I75" s="225"/>
      <c r="J75" s="225"/>
      <c r="K75" s="115"/>
      <c r="L75" s="249"/>
    </row>
    <row r="76" spans="1:12" ht="28.5" customHeight="1" x14ac:dyDescent="0.25">
      <c r="A76" s="264"/>
      <c r="B76" s="272"/>
      <c r="C76" s="270"/>
      <c r="D76" s="268"/>
      <c r="E76" s="232"/>
      <c r="F76" s="79" t="s">
        <v>302</v>
      </c>
      <c r="G76" s="227"/>
      <c r="H76" s="227"/>
      <c r="I76" s="227"/>
      <c r="J76" s="227"/>
      <c r="K76" s="115"/>
      <c r="L76" s="234"/>
    </row>
    <row r="77" spans="1:12" ht="30" x14ac:dyDescent="0.25">
      <c r="A77" s="53" t="str">
        <f>A3</f>
        <v>A.</v>
      </c>
      <c r="B77" s="54" t="str">
        <f>B53</f>
        <v>6.</v>
      </c>
      <c r="C77" s="55" t="s">
        <v>229</v>
      </c>
      <c r="D77" s="54" t="str">
        <f t="shared" ref="D77:D84" si="2">CONCATENATE(A77, B77, C77)</f>
        <v>A.6.4.4</v>
      </c>
      <c r="E77" s="79" t="s">
        <v>66</v>
      </c>
      <c r="F77" s="79" t="s">
        <v>303</v>
      </c>
      <c r="G77" s="199"/>
      <c r="H77" s="200"/>
      <c r="I77" s="201"/>
      <c r="J77" s="201"/>
      <c r="K77" s="115"/>
      <c r="L77" s="87">
        <f>IF(((K77="N/A")),("Not Applicable"),(IF((COUNTIF(K77,"&lt;&gt;"&amp;"")=(ROWS(K77))),(SUM((IF(K77="0% - 20%","10%",IF(K77="20% - 40%","30%",IF(K77="40% - 60%","50%",IF(K77="60% - 80%","70%",IF(K77="80% - 100%","90%",K77))))))))/(COUNTIF(K77,"&lt;&gt;N/A")),("0"%))))</f>
        <v>0</v>
      </c>
    </row>
    <row r="78" spans="1:12" x14ac:dyDescent="0.25">
      <c r="A78" s="48" t="str">
        <f>A3</f>
        <v>A.</v>
      </c>
      <c r="B78" s="43" t="s">
        <v>230</v>
      </c>
      <c r="C78" s="43"/>
      <c r="D78" s="56" t="str">
        <f t="shared" si="2"/>
        <v>A.7.</v>
      </c>
      <c r="E78" s="235" t="s">
        <v>68</v>
      </c>
      <c r="F78" s="235"/>
      <c r="G78" s="235"/>
      <c r="H78" s="236"/>
      <c r="I78" s="236"/>
      <c r="J78" s="236"/>
      <c r="K78" s="236"/>
      <c r="L78" s="237"/>
    </row>
    <row r="79" spans="1:12" x14ac:dyDescent="0.25">
      <c r="A79" s="45" t="str">
        <f>A3</f>
        <v>A.</v>
      </c>
      <c r="B79" s="58" t="str">
        <f>B78</f>
        <v>7.</v>
      </c>
      <c r="C79" s="59" t="s">
        <v>214</v>
      </c>
      <c r="D79" s="46" t="str">
        <f t="shared" si="2"/>
        <v>A.7.1.</v>
      </c>
      <c r="E79" s="228" t="s">
        <v>70</v>
      </c>
      <c r="F79" s="228"/>
      <c r="G79" s="228"/>
      <c r="H79" s="229"/>
      <c r="I79" s="229"/>
      <c r="J79" s="229"/>
      <c r="K79" s="229"/>
      <c r="L79" s="230"/>
    </row>
    <row r="80" spans="1:12" ht="30" x14ac:dyDescent="0.25">
      <c r="A80" s="53" t="str">
        <f>A3</f>
        <v>A.</v>
      </c>
      <c r="B80" s="54" t="str">
        <f>B78</f>
        <v>7.</v>
      </c>
      <c r="C80" s="55" t="s">
        <v>216</v>
      </c>
      <c r="D80" s="54" t="str">
        <f t="shared" si="2"/>
        <v>A.7.1.1</v>
      </c>
      <c r="E80" s="79" t="s">
        <v>71</v>
      </c>
      <c r="F80" s="79" t="s">
        <v>304</v>
      </c>
      <c r="G80" s="204"/>
      <c r="H80" s="211"/>
      <c r="I80" s="201"/>
      <c r="J80" s="201"/>
      <c r="K80" s="115"/>
      <c r="L80" s="87">
        <f>IF(((K80="N/A")),("Not Applicable"),(IF((COUNTIF(K80,"&lt;&gt;"&amp;"")=(ROWS(K80))),(SUM((IF(K80="NO","0%",IF(K80="PARTIALLY","50%",IF(K80="YES","100%",K80))))))/(COUNTIF(K80,"&lt;&gt;N/A")),("0"%))))</f>
        <v>0</v>
      </c>
    </row>
    <row r="81" spans="1:12" ht="30" x14ac:dyDescent="0.25">
      <c r="A81" s="53" t="str">
        <f>A3</f>
        <v>A.</v>
      </c>
      <c r="B81" s="54" t="str">
        <f>B78</f>
        <v>7.</v>
      </c>
      <c r="C81" s="55" t="s">
        <v>217</v>
      </c>
      <c r="D81" s="54" t="str">
        <f t="shared" si="2"/>
        <v>A.7.1.2</v>
      </c>
      <c r="E81" s="79" t="s">
        <v>72</v>
      </c>
      <c r="F81" s="79" t="s">
        <v>305</v>
      </c>
      <c r="G81" s="213"/>
      <c r="H81" s="209"/>
      <c r="I81" s="201"/>
      <c r="J81" s="201"/>
      <c r="K81" s="115"/>
      <c r="L81" s="87">
        <f>IF(((K81="N/A")),("Not Applicable"),(IF((COUNTIF(K81,"&lt;&gt;"&amp;"")=(ROWS(K81))),(SUM((IF(K81="NO","0%",IF(K81="PARTIALLY","50%",IF(K81="YES","100%",K81))))))/(COUNTIF(K81,"&lt;&gt;N/A")),("0"%))))</f>
        <v>0</v>
      </c>
    </row>
    <row r="82" spans="1:12" x14ac:dyDescent="0.25">
      <c r="A82" s="48" t="str">
        <f>A3</f>
        <v>A.</v>
      </c>
      <c r="B82" s="64" t="s">
        <v>231</v>
      </c>
      <c r="C82" s="43"/>
      <c r="D82" s="56" t="str">
        <f t="shared" si="2"/>
        <v>A.8.</v>
      </c>
      <c r="E82" s="235" t="s">
        <v>74</v>
      </c>
      <c r="F82" s="235"/>
      <c r="G82" s="235"/>
      <c r="H82" s="236"/>
      <c r="I82" s="236"/>
      <c r="J82" s="236"/>
      <c r="K82" s="236"/>
      <c r="L82" s="237"/>
    </row>
    <row r="83" spans="1:12" x14ac:dyDescent="0.25">
      <c r="A83" s="45" t="str">
        <f>A3</f>
        <v>A.</v>
      </c>
      <c r="B83" s="58" t="str">
        <f>B82</f>
        <v>8.</v>
      </c>
      <c r="C83" s="59" t="s">
        <v>214</v>
      </c>
      <c r="D83" s="46" t="str">
        <f t="shared" si="2"/>
        <v>A.8.1.</v>
      </c>
      <c r="E83" s="228" t="s">
        <v>76</v>
      </c>
      <c r="F83" s="228"/>
      <c r="G83" s="228"/>
      <c r="H83" s="229"/>
      <c r="I83" s="229"/>
      <c r="J83" s="229"/>
      <c r="K83" s="229"/>
      <c r="L83" s="230"/>
    </row>
    <row r="84" spans="1:12" ht="30" x14ac:dyDescent="0.25">
      <c r="A84" s="262" t="str">
        <f>A3</f>
        <v>A.</v>
      </c>
      <c r="B84" s="271" t="str">
        <f>B82</f>
        <v>8.</v>
      </c>
      <c r="C84" s="269" t="s">
        <v>216</v>
      </c>
      <c r="D84" s="267" t="str">
        <f t="shared" si="2"/>
        <v>A.8.1.1</v>
      </c>
      <c r="E84" s="231" t="s">
        <v>77</v>
      </c>
      <c r="F84" s="79" t="s">
        <v>306</v>
      </c>
      <c r="G84" s="224"/>
      <c r="H84" s="224"/>
      <c r="I84" s="224"/>
      <c r="J84" s="224"/>
      <c r="K84" s="115"/>
      <c r="L84" s="233">
        <f>IF(((K84="N/A")*(K85="N/A")*(K86="N/A")),("Not Applicable"),(IF((COUNTIF(K84:K86,"&lt;&gt;"&amp;"")=(ROWS(K84:K86))),(SUM((IF(K84="0% - 20%","10%",IF(K84="20% - 40%","30%",IF(K84="40% - 60%","50%",IF(K84="60% - 80%","70%",IF(K84="80% - 100%","90%",K84)))))),(IF(K85="0% - 20%","10%",IF(K85="20% - 40%","30%",IF(K85="40% - 60%","50%",IF(K85="60% - 80%","70%",IF(K85="80% - 100%","90%",K85)))))),(IF(K86="0% - 20%","10%",IF(K86="20% - 40%","30%",IF(K86="40% - 60%","50%",IF(K86="60% - 80%","70%",IF(K86="80% - 100%","90%",K86))))))))/(COUNTIF(K84:K86,"&lt;&gt;N/A")),("0"%))))</f>
        <v>0</v>
      </c>
    </row>
    <row r="85" spans="1:12" ht="30" x14ac:dyDescent="0.25">
      <c r="A85" s="263"/>
      <c r="B85" s="273"/>
      <c r="C85" s="275"/>
      <c r="D85" s="274"/>
      <c r="E85" s="253"/>
      <c r="F85" s="79" t="s">
        <v>307</v>
      </c>
      <c r="G85" s="225"/>
      <c r="H85" s="225"/>
      <c r="I85" s="225"/>
      <c r="J85" s="225"/>
      <c r="K85" s="115"/>
      <c r="L85" s="249"/>
    </row>
    <row r="86" spans="1:12" ht="45" x14ac:dyDescent="0.25">
      <c r="A86" s="264"/>
      <c r="B86" s="272"/>
      <c r="C86" s="270"/>
      <c r="D86" s="268"/>
      <c r="E86" s="232"/>
      <c r="F86" s="79" t="s">
        <v>308</v>
      </c>
      <c r="G86" s="227"/>
      <c r="H86" s="227"/>
      <c r="I86" s="227"/>
      <c r="J86" s="227"/>
      <c r="K86" s="115"/>
      <c r="L86" s="234"/>
    </row>
    <row r="87" spans="1:12" ht="45" x14ac:dyDescent="0.25">
      <c r="A87" s="53" t="str">
        <f>A3</f>
        <v>A.</v>
      </c>
      <c r="B87" s="54" t="str">
        <f>B82</f>
        <v>8.</v>
      </c>
      <c r="C87" s="55" t="s">
        <v>217</v>
      </c>
      <c r="D87" s="54" t="str">
        <f>CONCATENATE(A87, B87, C87)</f>
        <v>A.8.1.2</v>
      </c>
      <c r="E87" s="79" t="s">
        <v>78</v>
      </c>
      <c r="F87" s="79" t="s">
        <v>309</v>
      </c>
      <c r="G87" s="199"/>
      <c r="H87" s="200"/>
      <c r="I87" s="201"/>
      <c r="J87" s="201"/>
      <c r="K87" s="115"/>
      <c r="L87" s="87">
        <f>IF(((K87="N/A")),("Not Applicable"),(IF((COUNTIF(K87,"&lt;&gt;"&amp;"")=(ROWS(K87))),(SUM((IF(K87="0% - 20%","10%",IF(K87="20% - 40%","30%",IF(K87="40% - 60%","50%",IF(K87="60% - 80%","70%",IF(K87="80% - 100%","90%",K87))))))))/(COUNTIF(K87,"&lt;&gt;N/A")),("0"%))))</f>
        <v>0</v>
      </c>
    </row>
    <row r="88" spans="1:12" x14ac:dyDescent="0.25">
      <c r="A88" s="262" t="str">
        <f>A3</f>
        <v>A.</v>
      </c>
      <c r="B88" s="271" t="str">
        <f>B82</f>
        <v>8.</v>
      </c>
      <c r="C88" s="269" t="s">
        <v>218</v>
      </c>
      <c r="D88" s="267" t="str">
        <f>CONCATENATE(A88, B88, C88)</f>
        <v>A.8.1.3</v>
      </c>
      <c r="E88" s="231" t="s">
        <v>79</v>
      </c>
      <c r="F88" s="79" t="s">
        <v>310</v>
      </c>
      <c r="G88" s="224"/>
      <c r="H88" s="224"/>
      <c r="I88" s="224"/>
      <c r="J88" s="224"/>
      <c r="K88" s="115"/>
      <c r="L88" s="254">
        <f>IF(((K88="N/A")*(K89="N/A")*(K90="N/A")),("Not Applicable"),(IF((COUNTIF(K88:K90,"&lt;&gt;"&amp;"")=(ROWS(K88:K90))),(SUM((IF(K88="NO","0%",IF(K88="PARTIALLY","50%",IF(K88="YES","100%",K88)))),(IF(K89="NO","0%",IF(K89="PARTIALLY","50%",IF(K89="YES","100%",K89)))),(IF(K90="NO","0%",IF(K90="PARTIALLY","50%",IF(K90="YES","100%",K90))))))/(COUNTIF(K88:K90,"&lt;&gt;N/A")),("0"%))))</f>
        <v>0</v>
      </c>
    </row>
    <row r="89" spans="1:12" ht="30" x14ac:dyDescent="0.25">
      <c r="A89" s="263"/>
      <c r="B89" s="273"/>
      <c r="C89" s="275"/>
      <c r="D89" s="274"/>
      <c r="E89" s="253"/>
      <c r="F89" s="79" t="s">
        <v>311</v>
      </c>
      <c r="G89" s="225"/>
      <c r="H89" s="225"/>
      <c r="I89" s="225"/>
      <c r="J89" s="225"/>
      <c r="K89" s="115"/>
      <c r="L89" s="255"/>
    </row>
    <row r="90" spans="1:12" ht="30" x14ac:dyDescent="0.25">
      <c r="A90" s="264"/>
      <c r="B90" s="272"/>
      <c r="C90" s="270"/>
      <c r="D90" s="268"/>
      <c r="E90" s="232"/>
      <c r="F90" s="79" t="s">
        <v>312</v>
      </c>
      <c r="G90" s="227"/>
      <c r="H90" s="227"/>
      <c r="I90" s="227"/>
      <c r="J90" s="227"/>
      <c r="K90" s="115"/>
      <c r="L90" s="256"/>
    </row>
    <row r="91" spans="1:12" ht="45" customHeight="1" x14ac:dyDescent="0.25">
      <c r="A91" s="262" t="str">
        <f>A3</f>
        <v>A.</v>
      </c>
      <c r="B91" s="271" t="str">
        <f>B82</f>
        <v>8.</v>
      </c>
      <c r="C91" s="269" t="s">
        <v>232</v>
      </c>
      <c r="D91" s="271" t="str">
        <f>CONCATENATE(A91, B91, C91)</f>
        <v>A.8.1.4</v>
      </c>
      <c r="E91" s="231" t="s">
        <v>80</v>
      </c>
      <c r="F91" s="79" t="s">
        <v>313</v>
      </c>
      <c r="G91" s="224"/>
      <c r="H91" s="224"/>
      <c r="I91" s="224"/>
      <c r="J91" s="224"/>
      <c r="K91" s="115"/>
      <c r="L91" s="233" t="str">
        <f>IF(((K91="N/A")*(K92="N/A")*(K93="N/A")*(K94="N/A")),("Not Applicable"),(IF((COUNTIF(K91:K94,"&lt;&gt;"&amp;"")=(ROWS(K91:K94))),((SUM((IF(K91="0% - 20%","10%",IF(K91="20% - 40%","30%",IF(K91="40% - 60%","50%",IF(K91="60% - 80%","70%",IF(K91="80% - 100%","90%",K91)))))),(IF(K92="0% - 20%","10%",IF(K92="20% - 40%","30%",IF(K92="40% - 60%","50%",IF(K92="60% - 80%","70%",IF(K92="80% - 100%","90%",K92)))))),(IF(K93="0% - 20%","10%",IF(K93="20% - 40%","30%",IF(K93="40% - 60%","50%",IF(K93="60% - 80%","70%",IF(K93="80% - 100%","90%",K93)))))),(IF(K94="0% - 20%","10%",IF(K94="20% - 40%","30%",IF(K94="40% - 60%","50%",IF(K94="60% - 80%","70%",IF(K94="80% - 100%","90%",K94))))))))/(COUNTIF(K91:K94,"&lt;&gt;N/A"))),"0%")))</f>
        <v>0%</v>
      </c>
    </row>
    <row r="92" spans="1:12" x14ac:dyDescent="0.25">
      <c r="A92" s="263"/>
      <c r="B92" s="273"/>
      <c r="C92" s="275"/>
      <c r="D92" s="273"/>
      <c r="E92" s="253"/>
      <c r="F92" s="79" t="s">
        <v>314</v>
      </c>
      <c r="G92" s="225"/>
      <c r="H92" s="225"/>
      <c r="I92" s="225"/>
      <c r="J92" s="225"/>
      <c r="K92" s="115"/>
      <c r="L92" s="249"/>
    </row>
    <row r="93" spans="1:12" ht="30" x14ac:dyDescent="0.25">
      <c r="A93" s="263"/>
      <c r="B93" s="273"/>
      <c r="C93" s="275"/>
      <c r="D93" s="273"/>
      <c r="E93" s="253"/>
      <c r="F93" s="79" t="s">
        <v>315</v>
      </c>
      <c r="G93" s="225"/>
      <c r="H93" s="225"/>
      <c r="I93" s="225"/>
      <c r="J93" s="225"/>
      <c r="K93" s="115"/>
      <c r="L93" s="249"/>
    </row>
    <row r="94" spans="1:12" ht="30" x14ac:dyDescent="0.25">
      <c r="A94" s="264"/>
      <c r="B94" s="272"/>
      <c r="C94" s="270"/>
      <c r="D94" s="272"/>
      <c r="E94" s="232"/>
      <c r="F94" s="79" t="s">
        <v>316</v>
      </c>
      <c r="G94" s="227"/>
      <c r="H94" s="227"/>
      <c r="I94" s="227"/>
      <c r="J94" s="227"/>
      <c r="K94" s="115"/>
      <c r="L94" s="234"/>
    </row>
    <row r="95" spans="1:12" x14ac:dyDescent="0.25">
      <c r="A95" s="45" t="str">
        <f>A3</f>
        <v>A.</v>
      </c>
      <c r="B95" s="58" t="str">
        <f>B82</f>
        <v>8.</v>
      </c>
      <c r="C95" s="59" t="s">
        <v>210</v>
      </c>
      <c r="D95" s="46" t="str">
        <f>CONCATENATE(A95, B95, C95)</f>
        <v>A.8.2.</v>
      </c>
      <c r="E95" s="228" t="s">
        <v>82</v>
      </c>
      <c r="F95" s="228"/>
      <c r="G95" s="228"/>
      <c r="H95" s="229"/>
      <c r="I95" s="229"/>
      <c r="J95" s="229"/>
      <c r="K95" s="229"/>
      <c r="L95" s="230"/>
    </row>
    <row r="96" spans="1:12" ht="45" customHeight="1" x14ac:dyDescent="0.25">
      <c r="A96" s="262" t="str">
        <f>A3</f>
        <v>A.</v>
      </c>
      <c r="B96" s="271" t="str">
        <f>B82</f>
        <v>8.</v>
      </c>
      <c r="C96" s="269" t="s">
        <v>209</v>
      </c>
      <c r="D96" s="267" t="str">
        <f>CONCATENATE(A96, B96, C96)</f>
        <v>A.8.2.1</v>
      </c>
      <c r="E96" s="231" t="s">
        <v>83</v>
      </c>
      <c r="F96" s="79" t="s">
        <v>317</v>
      </c>
      <c r="G96" s="224"/>
      <c r="H96" s="224"/>
      <c r="I96" s="224"/>
      <c r="J96" s="224"/>
      <c r="K96" s="115"/>
      <c r="L96" s="233">
        <f>IF(((K96="N/A")*(K97="N/A")),("Not Applicable"),(IF((COUNTIF(K96:K97,"&lt;&gt;"&amp;"")=(ROWS(K96:K97))),(SUM((IF(K96="NO","0%",IF(K96="PARTIALLY","50%",IF(K96="YES","100%",K96)))),(IF(K97="NO","0%",IF(K97="PARTIALLY","50%",IF(K97="YES","100%",K97))))))/(COUNTIF(K96:K97,"&lt;&gt;N/A")),("0"%))))</f>
        <v>0</v>
      </c>
    </row>
    <row r="97" spans="1:12" ht="33" customHeight="1" x14ac:dyDescent="0.25">
      <c r="A97" s="264"/>
      <c r="B97" s="272"/>
      <c r="C97" s="270"/>
      <c r="D97" s="268"/>
      <c r="E97" s="232"/>
      <c r="F97" s="79" t="s">
        <v>318</v>
      </c>
      <c r="G97" s="227"/>
      <c r="H97" s="227"/>
      <c r="I97" s="227"/>
      <c r="J97" s="227"/>
      <c r="K97" s="115"/>
      <c r="L97" s="234"/>
    </row>
    <row r="98" spans="1:12" ht="45" x14ac:dyDescent="0.25">
      <c r="A98" s="53" t="str">
        <f>A3</f>
        <v>A.</v>
      </c>
      <c r="B98" s="54" t="str">
        <f>B82</f>
        <v>8.</v>
      </c>
      <c r="C98" s="55" t="s">
        <v>215</v>
      </c>
      <c r="D98" s="54" t="str">
        <f>CONCATENATE(A98, B98, C98)</f>
        <v>A.8.2.2</v>
      </c>
      <c r="E98" s="79" t="s">
        <v>84</v>
      </c>
      <c r="F98" s="79" t="s">
        <v>319</v>
      </c>
      <c r="G98" s="204"/>
      <c r="H98" s="214"/>
      <c r="I98" s="201"/>
      <c r="J98" s="201"/>
      <c r="K98" s="115"/>
      <c r="L98" s="87">
        <f>IF(((K98="N/A")),("Not Applicable"),(IF((COUNTIF(K98,"&lt;&gt;"&amp;"")=(ROWS(K98))),(SUM((IF(K98="0% - 20%","10%",IF(K98="20% - 40%","30%",IF(K98="40% - 60%","50%",IF(K98="60% - 80%","70%",IF(K98="80% - 100%","90%",K98))))))))/(COUNTIF(K98,"&lt;&gt;N/A")),("0"%))))</f>
        <v>0</v>
      </c>
    </row>
    <row r="99" spans="1:12" ht="30" customHeight="1" x14ac:dyDescent="0.25">
      <c r="A99" s="262" t="str">
        <f>A3</f>
        <v>A.</v>
      </c>
      <c r="B99" s="271" t="str">
        <f>B82</f>
        <v>8.</v>
      </c>
      <c r="C99" s="269" t="s">
        <v>219</v>
      </c>
      <c r="D99" s="267" t="str">
        <f>CONCATENATE(A99, B99, C99)</f>
        <v>A.8.2.3</v>
      </c>
      <c r="E99" s="231" t="s">
        <v>85</v>
      </c>
      <c r="F99" s="79" t="s">
        <v>320</v>
      </c>
      <c r="G99" s="224"/>
      <c r="H99" s="224"/>
      <c r="I99" s="224"/>
      <c r="J99" s="224"/>
      <c r="K99" s="115"/>
      <c r="L99" s="233">
        <f>IF(((K99="N/A")*(K100="N/A")*(K101="N/A")),("Not Applicable"),(IF((COUNTIF(K99:K101,"&lt;&gt;"&amp;"")=(ROWS(K99:K101))),(SUM((IF(K99="NO","0%",IF(K99="PARTIALLY","50%",IF(K99="YES","100%",K99)))),(IF(K100="NO","0%",IF(K100="PARTIALLY","50%",IF(K100="YES","100%",K100)))),(IF(K101="0% - 20%","10%",IF(K101="20% - 40%","30%",IF(K101="40% - 60%","50%",IF(K101="60% - 80%","70%",IF(K101="80% - 100%","90%",K101))))))))/(COUNTIF(K99:K101,"&lt;&gt;N/A")),("0"%))))</f>
        <v>0</v>
      </c>
    </row>
    <row r="100" spans="1:12" ht="30" x14ac:dyDescent="0.25">
      <c r="A100" s="263"/>
      <c r="B100" s="273"/>
      <c r="C100" s="275"/>
      <c r="D100" s="274"/>
      <c r="E100" s="253"/>
      <c r="F100" s="79" t="s">
        <v>321</v>
      </c>
      <c r="G100" s="225"/>
      <c r="H100" s="225"/>
      <c r="I100" s="225"/>
      <c r="J100" s="225"/>
      <c r="K100" s="115"/>
      <c r="L100" s="249"/>
    </row>
    <row r="101" spans="1:12" ht="30" x14ac:dyDescent="0.25">
      <c r="A101" s="264"/>
      <c r="B101" s="272"/>
      <c r="C101" s="270"/>
      <c r="D101" s="268"/>
      <c r="E101" s="232"/>
      <c r="F101" s="79" t="s">
        <v>322</v>
      </c>
      <c r="G101" s="227"/>
      <c r="H101" s="227"/>
      <c r="I101" s="227"/>
      <c r="J101" s="227"/>
      <c r="K101" s="115"/>
      <c r="L101" s="234"/>
    </row>
    <row r="102" spans="1:12" ht="30" customHeight="1" x14ac:dyDescent="0.25">
      <c r="A102" s="262" t="str">
        <f>A3</f>
        <v>A.</v>
      </c>
      <c r="B102" s="271" t="str">
        <f>B82</f>
        <v>8.</v>
      </c>
      <c r="C102" s="269" t="s">
        <v>223</v>
      </c>
      <c r="D102" s="267" t="str">
        <f>CONCATENATE(A102, B102, C102)</f>
        <v>A.8.2.4</v>
      </c>
      <c r="E102" s="231" t="s">
        <v>86</v>
      </c>
      <c r="F102" s="79" t="s">
        <v>326</v>
      </c>
      <c r="G102" s="224"/>
      <c r="H102" s="224"/>
      <c r="I102" s="224"/>
      <c r="J102" s="224"/>
      <c r="K102" s="115"/>
      <c r="L102" s="233">
        <f>IF(((K102="N/A")*(K103="N/A")),("Not Applicable"),(IF((COUNTIF(K102:K103,"&lt;&gt;"&amp;"")=(ROWS(K102:K103))),(SUM((IF(K102="NO","0%",IF(K102="PARTIALLY","50%",IF(K102="YES","100%",K102)))),(IF(K103="0% - 20%","10%",IF(K103="20% - 40%","30%",IF(K103="40% - 60%","50%",IF(K103="60% - 80%","70%",IF(K103="80% - 100%","90%",K103))))))))/(COUNTIF(K102:K103,"&lt;&gt;N/A")),("0"%))))</f>
        <v>0</v>
      </c>
    </row>
    <row r="103" spans="1:12" ht="60" x14ac:dyDescent="0.25">
      <c r="A103" s="264"/>
      <c r="B103" s="272"/>
      <c r="C103" s="270"/>
      <c r="D103" s="268"/>
      <c r="E103" s="232"/>
      <c r="F103" s="79" t="s">
        <v>323</v>
      </c>
      <c r="G103" s="227"/>
      <c r="H103" s="227"/>
      <c r="I103" s="227"/>
      <c r="J103" s="227"/>
      <c r="K103" s="115"/>
      <c r="L103" s="234"/>
    </row>
    <row r="104" spans="1:12" ht="30" x14ac:dyDescent="0.25">
      <c r="A104" s="262" t="str">
        <f>A3</f>
        <v>A.</v>
      </c>
      <c r="B104" s="271" t="str">
        <f>B82</f>
        <v>8.</v>
      </c>
      <c r="C104" s="269" t="s">
        <v>224</v>
      </c>
      <c r="D104" s="267" t="str">
        <f>CONCATENATE(A104, B104, C104)</f>
        <v>A.8.2.5</v>
      </c>
      <c r="E104" s="231" t="s">
        <v>87</v>
      </c>
      <c r="F104" s="79" t="s">
        <v>324</v>
      </c>
      <c r="G104" s="224"/>
      <c r="H104" s="224"/>
      <c r="I104" s="224"/>
      <c r="J104" s="224"/>
      <c r="K104" s="115"/>
      <c r="L104" s="233">
        <f>IF(((K104="N/A")*(K105="N/A")),("Not Applicable"),(IF((COUNTIF(K104:K105,"&lt;&gt;"&amp;"")=(ROWS(K104:K105))),(SUM((IF(K104="NO","0%",IF(K104="PARTIALLY","50%",IF(K104="YES","100%",K104)))),(IF(K105="NO","0%",IF(K105="PARTIALLY","50%",IF(K105="YES","100%",K105))))))/(COUNTIF(K104:K105,"&lt;&gt;N/A")),("0"%))))</f>
        <v>0</v>
      </c>
    </row>
    <row r="105" spans="1:12" ht="30" x14ac:dyDescent="0.25">
      <c r="A105" s="264"/>
      <c r="B105" s="272"/>
      <c r="C105" s="270"/>
      <c r="D105" s="268"/>
      <c r="E105" s="232"/>
      <c r="F105" s="79" t="s">
        <v>325</v>
      </c>
      <c r="G105" s="227"/>
      <c r="H105" s="227"/>
      <c r="I105" s="227"/>
      <c r="J105" s="227"/>
      <c r="K105" s="115"/>
      <c r="L105" s="234"/>
    </row>
    <row r="106" spans="1:12" x14ac:dyDescent="0.25">
      <c r="A106" s="48" t="str">
        <f>A3</f>
        <v>A.</v>
      </c>
      <c r="B106" s="43" t="s">
        <v>233</v>
      </c>
      <c r="C106" s="43"/>
      <c r="D106" s="56" t="str">
        <f>CONCATENATE(A106, B106, C106)</f>
        <v>A.9.</v>
      </c>
      <c r="E106" s="235" t="s">
        <v>89</v>
      </c>
      <c r="F106" s="235"/>
      <c r="G106" s="235"/>
      <c r="H106" s="236"/>
      <c r="I106" s="236"/>
      <c r="J106" s="236"/>
      <c r="K106" s="236"/>
      <c r="L106" s="237"/>
    </row>
    <row r="107" spans="1:12" x14ac:dyDescent="0.25">
      <c r="A107" s="45" t="str">
        <f>A3</f>
        <v>A.</v>
      </c>
      <c r="B107" s="58" t="str">
        <f>B106</f>
        <v>9.</v>
      </c>
      <c r="C107" s="59" t="s">
        <v>214</v>
      </c>
      <c r="D107" s="46" t="str">
        <f>CONCATENATE(A107, B107, C107)</f>
        <v>A.9.1.</v>
      </c>
      <c r="E107" s="228" t="s">
        <v>91</v>
      </c>
      <c r="F107" s="228"/>
      <c r="G107" s="228"/>
      <c r="H107" s="229"/>
      <c r="I107" s="229"/>
      <c r="J107" s="229"/>
      <c r="K107" s="229"/>
      <c r="L107" s="230"/>
    </row>
    <row r="108" spans="1:12" ht="30" customHeight="1" x14ac:dyDescent="0.25">
      <c r="A108" s="262" t="str">
        <f>A3</f>
        <v>A.</v>
      </c>
      <c r="B108" s="271" t="str">
        <f>B106</f>
        <v>9.</v>
      </c>
      <c r="C108" s="269" t="s">
        <v>216</v>
      </c>
      <c r="D108" s="267" t="str">
        <f>CONCATENATE(A108, B108, C108)</f>
        <v>A.9.1.1</v>
      </c>
      <c r="E108" s="231" t="s">
        <v>92</v>
      </c>
      <c r="F108" s="79" t="s">
        <v>406</v>
      </c>
      <c r="G108" s="224"/>
      <c r="H108" s="224"/>
      <c r="I108" s="224"/>
      <c r="J108" s="224"/>
      <c r="K108" s="115"/>
      <c r="L108" s="233">
        <f>IF(((K108="N/A")*(K109="N/A")),("Not Applicable"),(IF((COUNTIF(K108:K109,"&lt;&gt;"&amp;"")=(ROWS(K108:K109))),(SUM((IF(K108="NO","0%",IF(K108="PARTIALLY","50%",IF(K108="YES","100%",K108)))),(IF(K109="NO","0%",IF(K109="PARTIALLY","50%",IF(K109="YES","100%",K109))))))/(COUNTIF(K108:K109,"&lt;&gt;N/A")),("0"%))))</f>
        <v>0</v>
      </c>
    </row>
    <row r="109" spans="1:12" ht="30" x14ac:dyDescent="0.25">
      <c r="A109" s="264"/>
      <c r="B109" s="272"/>
      <c r="C109" s="270"/>
      <c r="D109" s="268"/>
      <c r="E109" s="232"/>
      <c r="F109" s="79" t="s">
        <v>327</v>
      </c>
      <c r="G109" s="227"/>
      <c r="H109" s="227"/>
      <c r="I109" s="227"/>
      <c r="J109" s="227"/>
      <c r="K109" s="115"/>
      <c r="L109" s="234"/>
    </row>
    <row r="110" spans="1:12" ht="50.25" customHeight="1" x14ac:dyDescent="0.25">
      <c r="A110" s="53" t="str">
        <f>A3</f>
        <v>A.</v>
      </c>
      <c r="B110" s="54" t="str">
        <f>B106</f>
        <v>9.</v>
      </c>
      <c r="C110" s="55" t="s">
        <v>217</v>
      </c>
      <c r="D110" s="54" t="str">
        <f>CONCATENATE(A110, B110, C110)</f>
        <v>A.9.1.2</v>
      </c>
      <c r="E110" s="79" t="s">
        <v>93</v>
      </c>
      <c r="F110" s="79" t="s">
        <v>330</v>
      </c>
      <c r="G110" s="204"/>
      <c r="H110" s="214"/>
      <c r="I110" s="201"/>
      <c r="J110" s="201"/>
      <c r="K110" s="115"/>
      <c r="L110" s="87">
        <f>IF(((K110="N/A")),("Not Applicable"),(IF((COUNTIF(K110,"&lt;&gt;"&amp;"")=(ROWS(K110))),(SUM((IF(K110="NO","0%",IF(K110="PARTIALLY","50%",IF(K110="YES","100%",K110))))))/(COUNTIF(K110,"&lt;&gt;N/A")),("0"%))))</f>
        <v>0</v>
      </c>
    </row>
    <row r="111" spans="1:12" ht="30" x14ac:dyDescent="0.25">
      <c r="A111" s="53" t="str">
        <f>A3</f>
        <v>A.</v>
      </c>
      <c r="B111" s="54" t="str">
        <f>B107</f>
        <v>9.</v>
      </c>
      <c r="C111" s="55" t="s">
        <v>218</v>
      </c>
      <c r="D111" s="54" t="str">
        <f>CONCATENATE(A111, B111, C111)</f>
        <v>A.9.1.3</v>
      </c>
      <c r="E111" s="79" t="s">
        <v>94</v>
      </c>
      <c r="F111" s="79" t="s">
        <v>328</v>
      </c>
      <c r="G111" s="199"/>
      <c r="H111" s="200"/>
      <c r="I111" s="201"/>
      <c r="J111" s="201"/>
      <c r="K111" s="115"/>
      <c r="L111" s="87">
        <f>IF(((K111="N/A")),("Not Applicable"),(IF((COUNTIF(K111,"&lt;&gt;"&amp;"")=(ROWS(K111))),(SUM((IF(K111="NO","0%",IF(K111="PARTIALLY","50%",IF(K111="YES","100%",K111))))))/(COUNTIF(K111,"&lt;&gt;N/A")),("0"%))))</f>
        <v>0</v>
      </c>
    </row>
    <row r="112" spans="1:12" ht="45" customHeight="1" x14ac:dyDescent="0.25">
      <c r="A112" s="262" t="str">
        <f>A3</f>
        <v>A.</v>
      </c>
      <c r="B112" s="271" t="str">
        <f>B106</f>
        <v>9.</v>
      </c>
      <c r="C112" s="269" t="s">
        <v>232</v>
      </c>
      <c r="D112" s="267" t="str">
        <f>CONCATENATE(A112, B112, C112)</f>
        <v>A.9.1.4</v>
      </c>
      <c r="E112" s="231" t="s">
        <v>95</v>
      </c>
      <c r="F112" s="79" t="s">
        <v>329</v>
      </c>
      <c r="G112" s="224"/>
      <c r="H112" s="224"/>
      <c r="I112" s="224"/>
      <c r="J112" s="224"/>
      <c r="K112" s="115"/>
      <c r="L112" s="233">
        <f>IF(((K112="N/A")*(K113="N/A")*(K114="N/A")),("Not Applicable"),(IF((COUNTIF(K112:K114,"&lt;&gt;"&amp;"")=(ROWS(K112:K114))),(SUM((IF(K112="NO","0%",IF(K112="PARTIALLY","50%",IF(K112="YES","100%",K112)))),(IF(K113="0% - 20%","10%",IF(K113="20% - 40%","30%",IF(K113="40% - 60%","50%",IF(K113="60% - 80%","70%",IF(K113="80% - 100%","90%",K113)))))),(IF(K114="0% - 20%","10%",IF(K114="20% - 40%","30%",IF(K114="40% - 60%","50%",IF(K114="60% - 80%","70%",IF(K114="80% - 100%","90%",K114))))))))/(COUNTIF(K112:K114,"&lt;&gt;N/A")),("0"%))))</f>
        <v>0</v>
      </c>
    </row>
    <row r="113" spans="1:12" ht="30" x14ac:dyDescent="0.25">
      <c r="A113" s="263"/>
      <c r="B113" s="273"/>
      <c r="C113" s="275"/>
      <c r="D113" s="274"/>
      <c r="E113" s="253"/>
      <c r="F113" s="79" t="s">
        <v>331</v>
      </c>
      <c r="G113" s="225"/>
      <c r="H113" s="225"/>
      <c r="I113" s="225"/>
      <c r="J113" s="225"/>
      <c r="K113" s="115"/>
      <c r="L113" s="249"/>
    </row>
    <row r="114" spans="1:12" ht="45" x14ac:dyDescent="0.25">
      <c r="A114" s="264"/>
      <c r="B114" s="272"/>
      <c r="C114" s="270"/>
      <c r="D114" s="268"/>
      <c r="E114" s="232"/>
      <c r="F114" s="79" t="s">
        <v>332</v>
      </c>
      <c r="G114" s="227"/>
      <c r="H114" s="227"/>
      <c r="I114" s="227"/>
      <c r="J114" s="227"/>
      <c r="K114" s="115"/>
      <c r="L114" s="234"/>
    </row>
    <row r="115" spans="1:12" x14ac:dyDescent="0.25">
      <c r="A115" s="45" t="str">
        <f>A3</f>
        <v>A.</v>
      </c>
      <c r="B115" s="58" t="str">
        <f>B106</f>
        <v>9.</v>
      </c>
      <c r="C115" s="59" t="s">
        <v>210</v>
      </c>
      <c r="D115" s="46" t="str">
        <f>CONCATENATE(A115, B115, C115)</f>
        <v>A.9.2.</v>
      </c>
      <c r="E115" s="228" t="s">
        <v>96</v>
      </c>
      <c r="F115" s="228"/>
      <c r="G115" s="228"/>
      <c r="H115" s="229"/>
      <c r="I115" s="229"/>
      <c r="J115" s="229"/>
      <c r="K115" s="229"/>
      <c r="L115" s="230"/>
    </row>
    <row r="116" spans="1:12" x14ac:dyDescent="0.25">
      <c r="A116" s="335" t="s">
        <v>207</v>
      </c>
      <c r="B116" s="327" t="str">
        <f>B106</f>
        <v>9.</v>
      </c>
      <c r="C116" s="330" t="s">
        <v>209</v>
      </c>
      <c r="D116" s="271" t="str">
        <f>CONCATENATE(A116, B116, C116)</f>
        <v>A.9.2.1</v>
      </c>
      <c r="E116" s="319" t="s">
        <v>97</v>
      </c>
      <c r="F116" s="99" t="s">
        <v>333</v>
      </c>
      <c r="G116" s="240"/>
      <c r="H116" s="240"/>
      <c r="I116" s="240"/>
      <c r="J116" s="240"/>
      <c r="K116" s="115"/>
      <c r="L116" s="233" t="str">
        <f>IF(((K116="N/A")*(K117="N/A")*(K118="N/A")*(K119="N/A")),("Not Applicable"),(IF((COUNTIF(K116:K119,"&lt;&gt;"&amp;"")=(ROWS(K116:K119))),((SUM((IF(K116="NO","0%",IF(K116="PARTIALLY","50%",IF(K116="YES","100%",K116)))),(IF(K117="0% - 20%","10%",IF(K117="20% - 40%","30%",IF(K117="40% - 60%","50%",IF(K117="60% - 80%","70%",IF(K117="80% - 100%","90%",K117)))))),(IF(K118="NO","0%",IF(K118="PARTIALLY","50%",IF(K118="YES","100%",K118)))),(IF(K119="NO","0%",IF(K119="PARTIALLY","50%",IF(K119="YES","100%",K119))))))/(COUNTIF(K116:K119,"&lt;&gt;N/A"))),"0%")))</f>
        <v>0%</v>
      </c>
    </row>
    <row r="117" spans="1:12" ht="30" x14ac:dyDescent="0.25">
      <c r="A117" s="336"/>
      <c r="B117" s="328"/>
      <c r="C117" s="331"/>
      <c r="D117" s="273"/>
      <c r="E117" s="320"/>
      <c r="F117" s="99" t="s">
        <v>334</v>
      </c>
      <c r="G117" s="241"/>
      <c r="H117" s="241"/>
      <c r="I117" s="241"/>
      <c r="J117" s="241"/>
      <c r="K117" s="115"/>
      <c r="L117" s="249"/>
    </row>
    <row r="118" spans="1:12" ht="34.5" customHeight="1" x14ac:dyDescent="0.25">
      <c r="A118" s="336"/>
      <c r="B118" s="328"/>
      <c r="C118" s="331"/>
      <c r="D118" s="273"/>
      <c r="E118" s="320"/>
      <c r="F118" s="99" t="s">
        <v>335</v>
      </c>
      <c r="G118" s="241"/>
      <c r="H118" s="241"/>
      <c r="I118" s="241"/>
      <c r="J118" s="241"/>
      <c r="K118" s="115"/>
      <c r="L118" s="249"/>
    </row>
    <row r="119" spans="1:12" ht="30" x14ac:dyDescent="0.25">
      <c r="A119" s="337"/>
      <c r="B119" s="329"/>
      <c r="C119" s="332"/>
      <c r="D119" s="272"/>
      <c r="E119" s="321"/>
      <c r="F119" s="99" t="s">
        <v>336</v>
      </c>
      <c r="G119" s="242"/>
      <c r="H119" s="242"/>
      <c r="I119" s="242"/>
      <c r="J119" s="242"/>
      <c r="K119" s="115"/>
      <c r="L119" s="234"/>
    </row>
    <row r="120" spans="1:12" x14ac:dyDescent="0.25">
      <c r="A120" s="45" t="str">
        <f>A3</f>
        <v>A.</v>
      </c>
      <c r="B120" s="58" t="str">
        <f>B106</f>
        <v>9.</v>
      </c>
      <c r="C120" s="65" t="s">
        <v>212</v>
      </c>
      <c r="D120" s="46" t="str">
        <f>CONCATENATE(A120, B120, C120)</f>
        <v>A.9.3.</v>
      </c>
      <c r="E120" s="228" t="s">
        <v>98</v>
      </c>
      <c r="F120" s="228"/>
      <c r="G120" s="228"/>
      <c r="H120" s="229"/>
      <c r="I120" s="229"/>
      <c r="J120" s="229"/>
      <c r="K120" s="229"/>
      <c r="L120" s="230"/>
    </row>
    <row r="121" spans="1:12" ht="30" x14ac:dyDescent="0.25">
      <c r="A121" s="338" t="str">
        <f>A3</f>
        <v>A.</v>
      </c>
      <c r="B121" s="314" t="str">
        <f>B106</f>
        <v>9.</v>
      </c>
      <c r="C121" s="341" t="s">
        <v>220</v>
      </c>
      <c r="D121" s="267" t="str">
        <f>CONCATENATE(A121, B121, C121)</f>
        <v>A.9.3.1</v>
      </c>
      <c r="E121" s="284" t="s">
        <v>99</v>
      </c>
      <c r="F121" s="92" t="s">
        <v>337</v>
      </c>
      <c r="G121" s="250"/>
      <c r="H121" s="238"/>
      <c r="I121" s="243"/>
      <c r="J121" s="224"/>
      <c r="K121" s="115"/>
      <c r="L121" s="233">
        <f>IF(((K121="N/A")*(K122="N/A")*(K123="N/A")),("Not Applicable"),(IF((COUNTIF(K121:K123,"&lt;&gt;"&amp;"")=(ROWS(K121:K123))),(SUM((IF(K121="NO","0%",IF(K121="PARTIALLY","50%",IF(K121="YES","100%",K121)))),(IF(K122="0% - 20%","10%",IF(K122="20% - 40%","30%",IF(K122="40% - 60%","50%",IF(K122="60% - 80%","70%",IF(K122="80% - 100%","90%",K122)))))),(IF(K123="0% - 20%","10%",IF(K123="20% - 40%","30%",IF(K123="40% - 60%","50%",IF(K123="60% - 80%","70%",IF(K123="80% - 100%","90%",K123))))))))/(COUNTIF(K121:K123,"&lt;&gt;N/A")),("0"%))))</f>
        <v>0</v>
      </c>
    </row>
    <row r="122" spans="1:12" ht="30" x14ac:dyDescent="0.25">
      <c r="A122" s="339"/>
      <c r="B122" s="315"/>
      <c r="C122" s="342"/>
      <c r="D122" s="274"/>
      <c r="E122" s="344"/>
      <c r="F122" s="100" t="s">
        <v>338</v>
      </c>
      <c r="G122" s="251"/>
      <c r="H122" s="261"/>
      <c r="I122" s="244"/>
      <c r="J122" s="225"/>
      <c r="K122" s="115"/>
      <c r="L122" s="249"/>
    </row>
    <row r="123" spans="1:12" ht="30" x14ac:dyDescent="0.25">
      <c r="A123" s="340"/>
      <c r="B123" s="316"/>
      <c r="C123" s="343"/>
      <c r="D123" s="268"/>
      <c r="E123" s="285"/>
      <c r="F123" s="100" t="s">
        <v>339</v>
      </c>
      <c r="G123" s="252"/>
      <c r="H123" s="239"/>
      <c r="I123" s="245"/>
      <c r="J123" s="225"/>
      <c r="K123" s="115"/>
      <c r="L123" s="234"/>
    </row>
    <row r="124" spans="1:12" x14ac:dyDescent="0.25">
      <c r="A124" s="45" t="str">
        <f>A3</f>
        <v>A.</v>
      </c>
      <c r="B124" s="58" t="str">
        <f>B106</f>
        <v>9.</v>
      </c>
      <c r="C124" s="66" t="s">
        <v>213</v>
      </c>
      <c r="D124" s="46" t="str">
        <f>CONCATENATE(A124, B124, C124)</f>
        <v>A.9.4.</v>
      </c>
      <c r="E124" s="246" t="s">
        <v>100</v>
      </c>
      <c r="F124" s="247"/>
      <c r="G124" s="247"/>
      <c r="H124" s="247"/>
      <c r="I124" s="247"/>
      <c r="J124" s="247"/>
      <c r="K124" s="247"/>
      <c r="L124" s="248"/>
    </row>
    <row r="125" spans="1:12" ht="45" customHeight="1" x14ac:dyDescent="0.25">
      <c r="A125" s="262" t="str">
        <f>A3</f>
        <v>A.</v>
      </c>
      <c r="B125" s="271" t="str">
        <f>B106</f>
        <v>9.</v>
      </c>
      <c r="C125" s="269" t="s">
        <v>226</v>
      </c>
      <c r="D125" s="267" t="str">
        <f>CONCATENATE(A125, B125, C125)</f>
        <v>A.9.4.1</v>
      </c>
      <c r="E125" s="231" t="s">
        <v>101</v>
      </c>
      <c r="F125" s="79" t="s">
        <v>340</v>
      </c>
      <c r="G125" s="224"/>
      <c r="H125" s="224"/>
      <c r="I125" s="224"/>
      <c r="J125" s="224"/>
      <c r="K125" s="115"/>
      <c r="L125" s="233">
        <f>IF(((K125="N/A")*(K126="N/A")),("Not Applicable"),(IF((COUNTIF(K125:K126,"&lt;&gt;"&amp;"")=(ROWS(K125:K126))),(SUM((IF(K125="NO","0%",IF(K125="PARTIALLY","50%",IF(K125="YES","100%",K125)))),(IF(K126="NO","0%",IF(K126="PARTIALLY","50%",IF(K126="YES","100%",K126))))))/(COUNTIF(K125:K126,"&lt;&gt;N/A")),("0"%))))</f>
        <v>0</v>
      </c>
    </row>
    <row r="126" spans="1:12" x14ac:dyDescent="0.25">
      <c r="A126" s="264"/>
      <c r="B126" s="272"/>
      <c r="C126" s="270"/>
      <c r="D126" s="268"/>
      <c r="E126" s="232"/>
      <c r="F126" s="79" t="s">
        <v>341</v>
      </c>
      <c r="G126" s="227"/>
      <c r="H126" s="227"/>
      <c r="I126" s="227"/>
      <c r="J126" s="227"/>
      <c r="K126" s="115"/>
      <c r="L126" s="234"/>
    </row>
    <row r="127" spans="1:12" ht="30" x14ac:dyDescent="0.25">
      <c r="A127" s="53" t="str">
        <f>A3</f>
        <v>A.</v>
      </c>
      <c r="B127" s="54" t="str">
        <f>B106</f>
        <v>9.</v>
      </c>
      <c r="C127" s="63" t="s">
        <v>227</v>
      </c>
      <c r="D127" s="54" t="str">
        <f t="shared" ref="D127:D133" si="3">CONCATENATE(A127, B127, C127)</f>
        <v>A.9.4.2</v>
      </c>
      <c r="E127" s="92" t="s">
        <v>102</v>
      </c>
      <c r="F127" s="79" t="s">
        <v>342</v>
      </c>
      <c r="G127" s="204"/>
      <c r="H127" s="211"/>
      <c r="I127" s="201"/>
      <c r="J127" s="201"/>
      <c r="K127" s="115"/>
      <c r="L127" s="87">
        <f>IF(((K127="N/A")),("Not Applicable"),(IF((COUNTIF(K127,"&lt;&gt;"&amp;"")=(ROWS(K127))),(SUM((IF(K127="0% - 20%","10%",IF(K127="20% - 40%","30%",IF(K127="40% - 60%","50%",IF(K127="60% - 80%","70%",IF(K127="80% - 100%","90%",K127))))))))/(COUNTIF(K127,"&lt;&gt;N/A")),("0"%))))</f>
        <v>0</v>
      </c>
    </row>
    <row r="128" spans="1:12" ht="30" x14ac:dyDescent="0.25">
      <c r="A128" s="53" t="str">
        <f>A3</f>
        <v>A.</v>
      </c>
      <c r="B128" s="54" t="str">
        <f>B106</f>
        <v>9.</v>
      </c>
      <c r="C128" s="55" t="s">
        <v>228</v>
      </c>
      <c r="D128" s="54" t="str">
        <f t="shared" si="3"/>
        <v>A.9.4.3</v>
      </c>
      <c r="E128" s="79" t="s">
        <v>103</v>
      </c>
      <c r="F128" s="79" t="s">
        <v>343</v>
      </c>
      <c r="G128" s="208"/>
      <c r="H128" s="209"/>
      <c r="I128" s="201"/>
      <c r="J128" s="201"/>
      <c r="K128" s="115"/>
      <c r="L128" s="87">
        <f>IF(((K128="N/A")),("Not Applicable"),(IF((COUNTIF(K128,"&lt;&gt;"&amp;"")=(ROWS(K128))),(SUM((IF(K128="NO","0%",IF(K128="PARTIALLY","50%",IF(K128="YES","100%",K128))))))/(COUNTIF(K128,"&lt;&gt;N/A")),("0"%))))</f>
        <v>0</v>
      </c>
    </row>
    <row r="129" spans="1:12" ht="63.75" customHeight="1" x14ac:dyDescent="0.25">
      <c r="A129" s="53" t="str">
        <f>A3</f>
        <v>A.</v>
      </c>
      <c r="B129" s="54" t="str">
        <f>B106</f>
        <v>9.</v>
      </c>
      <c r="C129" s="55" t="s">
        <v>229</v>
      </c>
      <c r="D129" s="54" t="str">
        <f t="shared" si="3"/>
        <v>A.9.4.4</v>
      </c>
      <c r="E129" s="79" t="s">
        <v>104</v>
      </c>
      <c r="F129" s="86" t="s">
        <v>344</v>
      </c>
      <c r="G129" s="188"/>
      <c r="H129" s="214"/>
      <c r="I129" s="201"/>
      <c r="J129" s="201"/>
      <c r="K129" s="115"/>
      <c r="L129" s="87">
        <f>IF(((K129="N/A")),("Not Applicable"),(IF((COUNTIF(K129,"&lt;&gt;"&amp;"")=(ROWS(K129))),(SUM((IF(K129="NO","0%",IF(K129="PARTIALLY","50%",IF(K129="YES","100%",K129))))))/(COUNTIF(K129,"&lt;&gt;N/A")),("0"%))))</f>
        <v>0</v>
      </c>
    </row>
    <row r="130" spans="1:12" x14ac:dyDescent="0.25">
      <c r="A130" s="45" t="str">
        <f>A3</f>
        <v>A.</v>
      </c>
      <c r="B130" s="58" t="str">
        <f>B106</f>
        <v>9.</v>
      </c>
      <c r="C130" s="59" t="s">
        <v>208</v>
      </c>
      <c r="D130" s="46" t="str">
        <f t="shared" si="3"/>
        <v>A.9.5.</v>
      </c>
      <c r="E130" s="229" t="s">
        <v>105</v>
      </c>
      <c r="F130" s="277"/>
      <c r="G130" s="311"/>
      <c r="H130" s="277"/>
      <c r="I130" s="277"/>
      <c r="J130" s="277"/>
      <c r="K130" s="277"/>
      <c r="L130" s="248"/>
    </row>
    <row r="131" spans="1:12" ht="45" x14ac:dyDescent="0.25">
      <c r="A131" s="53" t="str">
        <f>A3</f>
        <v>A.</v>
      </c>
      <c r="B131" s="54" t="str">
        <f>B106</f>
        <v>9.</v>
      </c>
      <c r="C131" s="55" t="s">
        <v>234</v>
      </c>
      <c r="D131" s="54" t="str">
        <f t="shared" si="3"/>
        <v>A.9.5.1</v>
      </c>
      <c r="E131" s="79" t="s">
        <v>106</v>
      </c>
      <c r="F131" s="86" t="s">
        <v>345</v>
      </c>
      <c r="G131" s="188"/>
      <c r="H131" s="214"/>
      <c r="I131" s="201"/>
      <c r="J131" s="201"/>
      <c r="K131" s="115"/>
      <c r="L131" s="87">
        <f>IF(((K131="N/A")),("Not Applicable"),(IF((COUNTIF(K131,"&lt;&gt;"&amp;"")=(ROWS(K131))),(SUM((IF(K131="NO","0%",IF(K131="PARTIALLY","50%",IF(K131="YES","100%",K131))))))/(COUNTIF(K131,"&lt;&gt;N/A")),("0"%))))</f>
        <v>0</v>
      </c>
    </row>
    <row r="132" spans="1:12" x14ac:dyDescent="0.25">
      <c r="A132" s="45" t="str">
        <f>A3</f>
        <v>A.</v>
      </c>
      <c r="B132" s="58" t="str">
        <f>B106</f>
        <v>9.</v>
      </c>
      <c r="C132" s="59" t="s">
        <v>211</v>
      </c>
      <c r="D132" s="46" t="str">
        <f t="shared" si="3"/>
        <v>A.9.6.</v>
      </c>
      <c r="E132" s="229" t="s">
        <v>107</v>
      </c>
      <c r="F132" s="277"/>
      <c r="G132" s="247"/>
      <c r="H132" s="277"/>
      <c r="I132" s="277"/>
      <c r="J132" s="277"/>
      <c r="K132" s="277"/>
      <c r="L132" s="248"/>
    </row>
    <row r="133" spans="1:12" ht="45" customHeight="1" x14ac:dyDescent="0.25">
      <c r="A133" s="262" t="str">
        <f>A3</f>
        <v>A.</v>
      </c>
      <c r="B133" s="271" t="str">
        <f>B106</f>
        <v>9.</v>
      </c>
      <c r="C133" s="269" t="s">
        <v>235</v>
      </c>
      <c r="D133" s="267" t="str">
        <f t="shared" si="3"/>
        <v>A.9.6.1</v>
      </c>
      <c r="E133" s="231" t="s">
        <v>108</v>
      </c>
      <c r="F133" s="79" t="s">
        <v>346</v>
      </c>
      <c r="G133" s="224"/>
      <c r="H133" s="224"/>
      <c r="I133" s="224"/>
      <c r="J133" s="224"/>
      <c r="K133" s="115"/>
      <c r="L133" s="233">
        <f>IF(((K133="N/A")*(K134="N/A")),("Not Applicable"),(IF((COUNTIF(K133:K134,"&lt;&gt;"&amp;"")=(ROWS(K133:K134))),(SUM((IF(K133="0% - 20%","10%",IF(K133="20% - 40%","30%",IF(K133="40% - 60%","50%",IF(K133="60% - 80%","70%",IF(K133="80% - 100%","90%",K133)))))),(IF(K134="NO","0%",IF(K134="PARTIALLY","50%",IF(K134="YES","100%",K134))))))/(COUNTIF(K133:K134,"&lt;&gt;N/A")),("0"%))))</f>
        <v>0</v>
      </c>
    </row>
    <row r="134" spans="1:12" ht="45" x14ac:dyDescent="0.25">
      <c r="A134" s="264"/>
      <c r="B134" s="272"/>
      <c r="C134" s="270"/>
      <c r="D134" s="268"/>
      <c r="E134" s="232"/>
      <c r="F134" s="79" t="s">
        <v>347</v>
      </c>
      <c r="G134" s="225"/>
      <c r="H134" s="227"/>
      <c r="I134" s="227"/>
      <c r="J134" s="227"/>
      <c r="K134" s="115"/>
      <c r="L134" s="234"/>
    </row>
    <row r="135" spans="1:12" ht="30" x14ac:dyDescent="0.25">
      <c r="A135" s="53" t="str">
        <f>A3</f>
        <v>A.</v>
      </c>
      <c r="B135" s="54" t="str">
        <f>B106</f>
        <v>9.</v>
      </c>
      <c r="C135" s="55" t="s">
        <v>236</v>
      </c>
      <c r="D135" s="54" t="str">
        <f t="shared" ref="D135:D140" si="4">CONCATENATE(A135, B135, C135)</f>
        <v>A.9.6.2</v>
      </c>
      <c r="E135" s="79" t="s">
        <v>404</v>
      </c>
      <c r="F135" s="86" t="s">
        <v>348</v>
      </c>
      <c r="G135" s="188"/>
      <c r="H135" s="214"/>
      <c r="I135" s="201"/>
      <c r="J135" s="201"/>
      <c r="K135" s="115"/>
      <c r="L135" s="87">
        <f>IF(((K135="N/A")),("Not Applicable"),(IF((COUNTIF(K135,"&lt;&gt;"&amp;"")=(ROWS(K135))),(SUM((IF(K135="NO","0%",IF(K135="PARTIALLY","50%",IF(K135="YES","100%",K135))))))/(COUNTIF(K135,"&lt;&gt;N/A")),("0"%))))</f>
        <v>0</v>
      </c>
    </row>
    <row r="136" spans="1:12" x14ac:dyDescent="0.25">
      <c r="A136" s="48" t="str">
        <f>A3</f>
        <v>A.</v>
      </c>
      <c r="B136" s="43" t="s">
        <v>237</v>
      </c>
      <c r="C136" s="43"/>
      <c r="D136" s="56" t="str">
        <f t="shared" si="4"/>
        <v>A.10.</v>
      </c>
      <c r="E136" s="236" t="s">
        <v>111</v>
      </c>
      <c r="F136" s="318"/>
      <c r="G136" s="282"/>
      <c r="H136" s="318"/>
      <c r="I136" s="318"/>
      <c r="J136" s="318"/>
      <c r="K136" s="318"/>
      <c r="L136" s="283"/>
    </row>
    <row r="137" spans="1:12" x14ac:dyDescent="0.25">
      <c r="A137" s="45" t="str">
        <f>A3</f>
        <v>A.</v>
      </c>
      <c r="B137" s="58" t="str">
        <f>B136</f>
        <v>10.</v>
      </c>
      <c r="C137" s="59" t="s">
        <v>214</v>
      </c>
      <c r="D137" s="46" t="str">
        <f t="shared" si="4"/>
        <v>A.10.1.</v>
      </c>
      <c r="E137" s="229" t="s">
        <v>113</v>
      </c>
      <c r="F137" s="277"/>
      <c r="G137" s="317"/>
      <c r="H137" s="277"/>
      <c r="I137" s="277"/>
      <c r="J137" s="277"/>
      <c r="K137" s="277"/>
      <c r="L137" s="248"/>
    </row>
    <row r="138" spans="1:12" ht="45" x14ac:dyDescent="0.25">
      <c r="A138" s="53" t="str">
        <f>A3</f>
        <v>A.</v>
      </c>
      <c r="B138" s="54" t="str">
        <f>B136</f>
        <v>10.</v>
      </c>
      <c r="C138" s="55" t="s">
        <v>216</v>
      </c>
      <c r="D138" s="54" t="str">
        <f t="shared" si="4"/>
        <v>A.10.1.1</v>
      </c>
      <c r="E138" s="79" t="s">
        <v>114</v>
      </c>
      <c r="F138" s="86" t="s">
        <v>349</v>
      </c>
      <c r="G138" s="188"/>
      <c r="H138" s="214"/>
      <c r="I138" s="201"/>
      <c r="J138" s="201"/>
      <c r="K138" s="115"/>
      <c r="L138" s="87">
        <f>IF(((K138="N/A")),("Not Applicable"),(IF((COUNTIF(K138,"&lt;&gt;"&amp;"")=(ROWS(K138))),(SUM((IF(K138="NO","0%",IF(K138="PARTIALLY","50%",IF(K138="YES","100%",K138))))))/(COUNTIF(K138,"&lt;&gt;N/A")),("0"%))))</f>
        <v>0</v>
      </c>
    </row>
    <row r="139" spans="1:12" x14ac:dyDescent="0.25">
      <c r="A139" s="45" t="str">
        <f>A3</f>
        <v>A.</v>
      </c>
      <c r="B139" s="46" t="str">
        <f>B136</f>
        <v>10.</v>
      </c>
      <c r="C139" s="47" t="s">
        <v>210</v>
      </c>
      <c r="D139" s="46" t="str">
        <f t="shared" si="4"/>
        <v>A.10.2.</v>
      </c>
      <c r="E139" s="229" t="s">
        <v>115</v>
      </c>
      <c r="F139" s="277"/>
      <c r="G139" s="247"/>
      <c r="H139" s="277"/>
      <c r="I139" s="277"/>
      <c r="J139" s="277"/>
      <c r="K139" s="277"/>
      <c r="L139" s="248"/>
    </row>
    <row r="140" spans="1:12" ht="30" x14ac:dyDescent="0.25">
      <c r="A140" s="262" t="str">
        <f>A3</f>
        <v>A.</v>
      </c>
      <c r="B140" s="271" t="str">
        <f>B136</f>
        <v>10.</v>
      </c>
      <c r="C140" s="269" t="s">
        <v>209</v>
      </c>
      <c r="D140" s="267" t="str">
        <f t="shared" si="4"/>
        <v>A.10.2.1</v>
      </c>
      <c r="E140" s="231" t="s">
        <v>116</v>
      </c>
      <c r="F140" s="79" t="s">
        <v>350</v>
      </c>
      <c r="G140" s="224"/>
      <c r="H140" s="224"/>
      <c r="I140" s="224"/>
      <c r="J140" s="224"/>
      <c r="K140" s="115"/>
      <c r="L140" s="233">
        <f>IF(((K140="N/A")*(K141="N/A")*(K142="N/A")),("Not Applicable"),(IF((COUNTIF(K140:K142,"&lt;&gt;"&amp;"")=(ROWS(K140:K142))),(SUM((IF(K140="NO","0%",IF(K140="PARTIALLY","50%",IF(K140="YES","100%",K140)))),(IF(K141="NO","0%",IF(K141="PARTIALLY","50%",IF(K141="YES","100%",K141)))),(IF(K142="0% - 20%","10%",IF(K142="20% - 40%","30%",IF(K142="40% - 60%","50%",IF(K142="60% - 80%","70%",IF(K142="80% - 100%","90%",K142))))))))/(COUNTIF(K140:K142,"&lt;&gt;N/A")),("0"%))))</f>
        <v>0</v>
      </c>
    </row>
    <row r="141" spans="1:12" ht="45" x14ac:dyDescent="0.25">
      <c r="A141" s="263"/>
      <c r="B141" s="273"/>
      <c r="C141" s="275"/>
      <c r="D141" s="274"/>
      <c r="E141" s="253"/>
      <c r="F141" s="79" t="s">
        <v>351</v>
      </c>
      <c r="G141" s="225"/>
      <c r="H141" s="225"/>
      <c r="I141" s="225"/>
      <c r="J141" s="225"/>
      <c r="K141" s="115"/>
      <c r="L141" s="249"/>
    </row>
    <row r="142" spans="1:12" ht="45" x14ac:dyDescent="0.25">
      <c r="A142" s="264"/>
      <c r="B142" s="272"/>
      <c r="C142" s="270"/>
      <c r="D142" s="268"/>
      <c r="E142" s="232"/>
      <c r="F142" s="79" t="s">
        <v>352</v>
      </c>
      <c r="G142" s="227"/>
      <c r="H142" s="227"/>
      <c r="I142" s="227"/>
      <c r="J142" s="227"/>
      <c r="K142" s="115"/>
      <c r="L142" s="234"/>
    </row>
    <row r="143" spans="1:12" ht="60" x14ac:dyDescent="0.25">
      <c r="A143" s="53" t="str">
        <f>A3</f>
        <v>A.</v>
      </c>
      <c r="B143" s="54" t="str">
        <f>B136</f>
        <v>10.</v>
      </c>
      <c r="C143" s="55" t="s">
        <v>215</v>
      </c>
      <c r="D143" s="54" t="str">
        <f>CONCATENATE(A143, B143, C143)</f>
        <v>A.10.2.2</v>
      </c>
      <c r="E143" s="79" t="s">
        <v>117</v>
      </c>
      <c r="F143" s="79" t="s">
        <v>354</v>
      </c>
      <c r="G143" s="204"/>
      <c r="H143" s="211"/>
      <c r="I143" s="201"/>
      <c r="J143" s="201"/>
      <c r="K143" s="115"/>
      <c r="L143" s="87">
        <f>IF(((K143="N/A")),("Not Applicable"),(IF((COUNTIF(K143,"&lt;&gt;"&amp;"")=(ROWS(K143))),(SUM((IF(K143="0% - 20%","10%",IF(K143="20% - 40%","30%",IF(K143="40% - 60%","50%",IF(K143="60% - 80%","70%",IF(K143="80% - 100%","90%",K143))))))))/(COUNTIF(K143,"&lt;&gt;N/A")),("0"%))))</f>
        <v>0</v>
      </c>
    </row>
    <row r="144" spans="1:12" ht="45" x14ac:dyDescent="0.25">
      <c r="A144" s="53" t="str">
        <f>A3</f>
        <v>A.</v>
      </c>
      <c r="B144" s="54" t="str">
        <f>B136</f>
        <v>10.</v>
      </c>
      <c r="C144" s="63" t="s">
        <v>219</v>
      </c>
      <c r="D144" s="54" t="str">
        <f>CONCATENATE(A144, B144, C144)</f>
        <v>A.10.2.3</v>
      </c>
      <c r="E144" s="79" t="s">
        <v>118</v>
      </c>
      <c r="F144" s="79" t="s">
        <v>355</v>
      </c>
      <c r="G144" s="213"/>
      <c r="H144" s="209"/>
      <c r="I144" s="201"/>
      <c r="J144" s="201"/>
      <c r="K144" s="115"/>
      <c r="L144" s="87">
        <f>IF(((K144="N/A")),("Not Applicable"),(IF((COUNTIF(K144,"&lt;&gt;"&amp;"")=(ROWS(K144))),(SUM((IF(K144="NO","0%",IF(K144="PARTIALLY","50%",IF(K144="YES","100%",K144))))))/(COUNTIF(K144,"&lt;&gt;N/A")),("0"%))))</f>
        <v>0</v>
      </c>
    </row>
    <row r="145" spans="1:12" ht="45" x14ac:dyDescent="0.25">
      <c r="A145" s="286" t="str">
        <f>A3</f>
        <v>A.</v>
      </c>
      <c r="B145" s="333" t="str">
        <f>B136</f>
        <v>10.</v>
      </c>
      <c r="C145" s="312" t="s">
        <v>223</v>
      </c>
      <c r="D145" s="267" t="str">
        <f>CONCATENATE(A145, B145, C145)</f>
        <v>A.10.2.4</v>
      </c>
      <c r="E145" s="284" t="s">
        <v>119</v>
      </c>
      <c r="F145" s="92" t="s">
        <v>356</v>
      </c>
      <c r="G145" s="250"/>
      <c r="H145" s="238"/>
      <c r="I145" s="243"/>
      <c r="J145" s="224"/>
      <c r="K145" s="115"/>
      <c r="L145" s="233">
        <f>IF(((K145="N/A")*(K146="N/A")),("Not Applicable"),(IF((COUNTIF(K145:K146,"&lt;&gt;"&amp;"")=(ROWS(K145:K146))),(SUM((IF(K145="0% - 20%","10%",IF(K145="20% - 40%","30%",IF(K145="40% - 60%","50%",IF(K145="60% - 80%","70%",IF(K145="80% - 100%","90%",K145)))))),(IF(K146="NO","0%",IF(K146="PARTIALLY","50%",IF(K146="YES","100%",K146))))))/(COUNTIF(K145:K146,"&lt;&gt;N/A")),("0"%))))</f>
        <v>0</v>
      </c>
    </row>
    <row r="146" spans="1:12" ht="30" x14ac:dyDescent="0.25">
      <c r="A146" s="287"/>
      <c r="B146" s="334"/>
      <c r="C146" s="313"/>
      <c r="D146" s="268"/>
      <c r="E146" s="285"/>
      <c r="F146" s="100" t="s">
        <v>357</v>
      </c>
      <c r="G146" s="252"/>
      <c r="H146" s="239"/>
      <c r="I146" s="245"/>
      <c r="J146" s="225"/>
      <c r="K146" s="115"/>
      <c r="L146" s="234"/>
    </row>
    <row r="147" spans="1:12" ht="15" customHeight="1" x14ac:dyDescent="0.25">
      <c r="A147" s="48" t="str">
        <f>A3</f>
        <v>A.</v>
      </c>
      <c r="B147" s="67" t="s">
        <v>238</v>
      </c>
      <c r="C147" s="67"/>
      <c r="D147" s="56" t="str">
        <f>CONCATENATE(A147, B147, C147)</f>
        <v>A.11.</v>
      </c>
      <c r="E147" s="281" t="s">
        <v>121</v>
      </c>
      <c r="F147" s="282"/>
      <c r="G147" s="282"/>
      <c r="H147" s="282"/>
      <c r="I147" s="282"/>
      <c r="J147" s="282"/>
      <c r="K147" s="282"/>
      <c r="L147" s="283"/>
    </row>
    <row r="148" spans="1:12" ht="15" customHeight="1" x14ac:dyDescent="0.25">
      <c r="A148" s="45" t="str">
        <f>A3</f>
        <v>A.</v>
      </c>
      <c r="B148" s="58" t="str">
        <f>B147</f>
        <v>11.</v>
      </c>
      <c r="C148" s="59" t="s">
        <v>214</v>
      </c>
      <c r="D148" s="46" t="str">
        <f>CONCATENATE(A148, B148, C148)</f>
        <v>A.11.1.</v>
      </c>
      <c r="E148" s="229" t="s">
        <v>123</v>
      </c>
      <c r="F148" s="277"/>
      <c r="G148" s="277"/>
      <c r="H148" s="277"/>
      <c r="I148" s="277"/>
      <c r="J148" s="277"/>
      <c r="K148" s="277"/>
      <c r="L148" s="248"/>
    </row>
    <row r="149" spans="1:12" ht="45" customHeight="1" x14ac:dyDescent="0.25">
      <c r="A149" s="262" t="str">
        <f>A3</f>
        <v>A.</v>
      </c>
      <c r="B149" s="271" t="str">
        <f>B147</f>
        <v>11.</v>
      </c>
      <c r="C149" s="269" t="s">
        <v>216</v>
      </c>
      <c r="D149" s="267" t="str">
        <f>CONCATENATE(A149, B149, C149)</f>
        <v>A.11.1.1</v>
      </c>
      <c r="E149" s="231" t="s">
        <v>124</v>
      </c>
      <c r="F149" s="79" t="s">
        <v>358</v>
      </c>
      <c r="G149" s="224"/>
      <c r="H149" s="224"/>
      <c r="I149" s="224"/>
      <c r="J149" s="224"/>
      <c r="K149" s="115"/>
      <c r="L149" s="233">
        <f>IF(((K149="N/A")*(K150="N/A")),("Not Applicable"),(IF((COUNTIF(K149:K150,"&lt;&gt;"&amp;"")=(ROWS(K149:K150))),(SUM((IF(K149="0% - 20%","10%",IF(K149="20% - 40%","30%",IF(K149="40% - 60%","50%",IF(K149="60% - 80%","70%",IF(K149="80% - 100%","90%",K149)))))),(IF(K150="0% - 20%","10%",IF(K150="20% - 40%","30%",IF(K150="40% - 60%","50%",IF(K150="60% - 80%","70%",IF(K150="80% - 100%","90%",K150))))))))/(COUNTIF(K149:K150,"&lt;&gt;N/A")),("0"%))))</f>
        <v>0</v>
      </c>
    </row>
    <row r="150" spans="1:12" ht="45" x14ac:dyDescent="0.25">
      <c r="A150" s="264"/>
      <c r="B150" s="272"/>
      <c r="C150" s="270"/>
      <c r="D150" s="268"/>
      <c r="E150" s="232"/>
      <c r="F150" s="79" t="s">
        <v>359</v>
      </c>
      <c r="G150" s="227"/>
      <c r="H150" s="227"/>
      <c r="I150" s="227"/>
      <c r="J150" s="227"/>
      <c r="K150" s="115"/>
      <c r="L150" s="234"/>
    </row>
    <row r="151" spans="1:12" ht="75" customHeight="1" x14ac:dyDescent="0.25">
      <c r="A151" s="53" t="str">
        <f>A3</f>
        <v>A.</v>
      </c>
      <c r="B151" s="54" t="str">
        <f>B147</f>
        <v>11.</v>
      </c>
      <c r="C151" s="55" t="s">
        <v>217</v>
      </c>
      <c r="D151" s="54" t="str">
        <f>CONCATENATE(A151, B151, C151)</f>
        <v>A.11.1.2</v>
      </c>
      <c r="E151" s="79" t="s">
        <v>125</v>
      </c>
      <c r="F151" s="79" t="s">
        <v>360</v>
      </c>
      <c r="G151" s="204"/>
      <c r="H151" s="211"/>
      <c r="I151" s="201"/>
      <c r="J151" s="201"/>
      <c r="K151" s="115"/>
      <c r="L151" s="87">
        <f>IF(((K151="N/A")),("Not Applicable"),(IF((COUNTIF(K151,"&lt;&gt;"&amp;"")=(ROWS(K151))),(SUM((IF(K151="0% - 20%","10%",IF(K151="20% - 40%","30%",IF(K151="40% - 60%","50%",IF(K151="60% - 80%","70%",IF(K151="80% - 100%","90%",K151))))))))/(COUNTIF(K151,"&lt;&gt;N/A")),("0"%))))</f>
        <v>0</v>
      </c>
    </row>
    <row r="152" spans="1:12" ht="75" x14ac:dyDescent="0.25">
      <c r="A152" s="53" t="str">
        <f>A3</f>
        <v>A.</v>
      </c>
      <c r="B152" s="54" t="str">
        <f>B147</f>
        <v>11.</v>
      </c>
      <c r="C152" s="55" t="s">
        <v>218</v>
      </c>
      <c r="D152" s="54" t="str">
        <f>CONCATENATE(A152, B152, C152)</f>
        <v>A.11.1.3</v>
      </c>
      <c r="E152" s="79" t="s">
        <v>126</v>
      </c>
      <c r="F152" s="79" t="s">
        <v>361</v>
      </c>
      <c r="G152" s="213"/>
      <c r="H152" s="209"/>
      <c r="I152" s="201"/>
      <c r="J152" s="201"/>
      <c r="K152" s="115"/>
      <c r="L152" s="87">
        <f>IF(((K152="N/A")),("Not Applicable"),(IF((COUNTIF(K152,"&lt;&gt;"&amp;"")=(ROWS(K152))),(SUM((IF(K152="0% - 20%","10%",IF(K152="20% - 40%","30%",IF(K152="40% - 60%","50%",IF(K152="60% - 80%","70%",IF(K152="80% - 100%","90%",K152))))))))/(COUNTIF(K152,"&lt;&gt;N/A")),("0"%))))</f>
        <v>0</v>
      </c>
    </row>
    <row r="153" spans="1:12" ht="15" customHeight="1" x14ac:dyDescent="0.25">
      <c r="A153" s="45" t="str">
        <f>A3</f>
        <v>A.</v>
      </c>
      <c r="B153" s="58" t="str">
        <f>B147</f>
        <v>11.</v>
      </c>
      <c r="C153" s="59" t="s">
        <v>210</v>
      </c>
      <c r="D153" s="46" t="str">
        <f>CONCATENATE(A153, B153, C153)</f>
        <v>A.11.2.</v>
      </c>
      <c r="E153" s="229" t="s">
        <v>127</v>
      </c>
      <c r="F153" s="277"/>
      <c r="G153" s="277"/>
      <c r="H153" s="277"/>
      <c r="I153" s="277"/>
      <c r="J153" s="277"/>
      <c r="K153" s="277"/>
      <c r="L153" s="248"/>
    </row>
    <row r="154" spans="1:12" ht="30" customHeight="1" x14ac:dyDescent="0.25">
      <c r="A154" s="262" t="str">
        <f>A3</f>
        <v>A.</v>
      </c>
      <c r="B154" s="271" t="str">
        <f>B147</f>
        <v>11.</v>
      </c>
      <c r="C154" s="269" t="s">
        <v>209</v>
      </c>
      <c r="D154" s="267" t="str">
        <f>CONCATENATE(A154, B154, C154)</f>
        <v>A.11.2.1</v>
      </c>
      <c r="E154" s="231" t="s">
        <v>128</v>
      </c>
      <c r="F154" s="79" t="s">
        <v>362</v>
      </c>
      <c r="G154" s="224"/>
      <c r="H154" s="224"/>
      <c r="I154" s="224"/>
      <c r="J154" s="224"/>
      <c r="K154" s="115"/>
      <c r="L154" s="233">
        <f>IF(((K154="N/A")*(K155="N/A")),("Not Applicable"),(IF((COUNTIF(K154:K155,"&lt;&gt;"&amp;"")=(ROWS(K154:K155))),(SUM((IF(K154="NO","0%",IF(K154="PARTIALLY","50%",IF(K154="YES","100%",K154)))),(IF(K155="NO","0%",IF(K155="PARTIALLY","50%",IF(K155="YES","100%",K155))))))/(COUNTIF(K154:K155,"&lt;&gt;N/A")),("0"%))))</f>
        <v>0</v>
      </c>
    </row>
    <row r="155" spans="1:12" ht="60" x14ac:dyDescent="0.25">
      <c r="A155" s="264"/>
      <c r="B155" s="272"/>
      <c r="C155" s="270"/>
      <c r="D155" s="268"/>
      <c r="E155" s="232"/>
      <c r="F155" s="79" t="s">
        <v>363</v>
      </c>
      <c r="G155" s="227"/>
      <c r="H155" s="227"/>
      <c r="I155" s="227"/>
      <c r="J155" s="227"/>
      <c r="K155" s="115"/>
      <c r="L155" s="234"/>
    </row>
    <row r="156" spans="1:12" ht="45" x14ac:dyDescent="0.25">
      <c r="A156" s="53" t="str">
        <f>A3</f>
        <v>A.</v>
      </c>
      <c r="B156" s="54" t="str">
        <f>B147</f>
        <v>11.</v>
      </c>
      <c r="C156" s="55" t="s">
        <v>215</v>
      </c>
      <c r="D156" s="54" t="str">
        <f>CONCATENATE(A156, B156, C156)</f>
        <v>A.11.2.2</v>
      </c>
      <c r="E156" s="79" t="s">
        <v>129</v>
      </c>
      <c r="F156" s="79" t="s">
        <v>364</v>
      </c>
      <c r="G156" s="199"/>
      <c r="H156" s="200"/>
      <c r="I156" s="201"/>
      <c r="J156" s="201"/>
      <c r="K156" s="115"/>
      <c r="L156" s="87">
        <f>IF(((K156="N/A")),("Not Applicable"),(IF((COUNTIF(K156,"&lt;&gt;"&amp;"")=(ROWS(K156))),(SUM((IF(K156="NO","0%",IF(K156="PARTIALLY","50%",IF(K156="YES","100%",K156))))))/(COUNTIF(K156,"&lt;&gt;N/A")),("0"%))))</f>
        <v>0</v>
      </c>
    </row>
    <row r="157" spans="1:12" ht="30" x14ac:dyDescent="0.25">
      <c r="A157" s="262" t="str">
        <f>A3</f>
        <v>A.</v>
      </c>
      <c r="B157" s="271" t="str">
        <f>B147</f>
        <v>11.</v>
      </c>
      <c r="C157" s="269" t="s">
        <v>219</v>
      </c>
      <c r="D157" s="267" t="str">
        <f>CONCATENATE(A157, B157, C157)</f>
        <v>A.11.2.3</v>
      </c>
      <c r="E157" s="231" t="s">
        <v>130</v>
      </c>
      <c r="F157" s="79" t="s">
        <v>365</v>
      </c>
      <c r="G157" s="224"/>
      <c r="H157" s="224"/>
      <c r="I157" s="224"/>
      <c r="J157" s="224"/>
      <c r="K157" s="115"/>
      <c r="L157" s="233">
        <f>IF(((K157="N/A")*(K158="N/A")),("Not Applicable"),(IF((COUNTIF(K157:K158,"&lt;&gt;"&amp;"")=(ROWS(K157:K158))),(SUM((IF(K157="0% - 20%","10%",IF(K157="20% - 40%","30%",IF(K157="40% - 60%","50%",IF(K157="60% - 80%","70%",IF(K157="80% - 100%","90%",K157)))))),(IF(K158="0% - 20%","10%",IF(K158="20% - 40%","30%",IF(K158="40% - 60%","50%",IF(K158="60% - 80%","70%",IF(K158="80% - 100%","90%",K158))))))))/(COUNTIF(K157:K158,"&lt;&gt;N/A")),("0"%))))</f>
        <v>0</v>
      </c>
    </row>
    <row r="158" spans="1:12" ht="30" x14ac:dyDescent="0.25">
      <c r="A158" s="264"/>
      <c r="B158" s="272"/>
      <c r="C158" s="270"/>
      <c r="D158" s="268"/>
      <c r="E158" s="232"/>
      <c r="F158" s="79" t="s">
        <v>366</v>
      </c>
      <c r="G158" s="227"/>
      <c r="H158" s="227"/>
      <c r="I158" s="227"/>
      <c r="J158" s="227"/>
      <c r="K158" s="115"/>
      <c r="L158" s="234"/>
    </row>
    <row r="159" spans="1:12" x14ac:dyDescent="0.25">
      <c r="A159" s="48" t="str">
        <f>A3</f>
        <v>A.</v>
      </c>
      <c r="B159" s="49" t="s">
        <v>239</v>
      </c>
      <c r="C159" s="49"/>
      <c r="D159" s="56" t="str">
        <f>CONCATENATE(A159, B159, C159)</f>
        <v>A.12.</v>
      </c>
      <c r="E159" s="278" t="s">
        <v>132</v>
      </c>
      <c r="F159" s="279"/>
      <c r="G159" s="279"/>
      <c r="H159" s="279"/>
      <c r="I159" s="279"/>
      <c r="J159" s="279"/>
      <c r="K159" s="279"/>
      <c r="L159" s="280"/>
    </row>
    <row r="160" spans="1:12" ht="15" customHeight="1" x14ac:dyDescent="0.25">
      <c r="A160" s="45" t="str">
        <f>A3</f>
        <v>A.</v>
      </c>
      <c r="B160" s="58" t="str">
        <f>B159</f>
        <v>12.</v>
      </c>
      <c r="C160" s="59" t="s">
        <v>214</v>
      </c>
      <c r="D160" s="46" t="str">
        <f>CONCATENATE(A160, B160, C160)</f>
        <v>A.12.1.</v>
      </c>
      <c r="E160" s="229" t="s">
        <v>134</v>
      </c>
      <c r="F160" s="277"/>
      <c r="G160" s="277"/>
      <c r="H160" s="277"/>
      <c r="I160" s="277"/>
      <c r="J160" s="277"/>
      <c r="K160" s="277"/>
      <c r="L160" s="248"/>
    </row>
    <row r="161" spans="1:12" ht="60" customHeight="1" x14ac:dyDescent="0.25">
      <c r="A161" s="262" t="str">
        <f>A3</f>
        <v>A.</v>
      </c>
      <c r="B161" s="271" t="str">
        <f>B159</f>
        <v>12.</v>
      </c>
      <c r="C161" s="269" t="s">
        <v>216</v>
      </c>
      <c r="D161" s="267" t="str">
        <f>CONCATENATE(A161, B161, C161)</f>
        <v>A.12.1.1</v>
      </c>
      <c r="E161" s="231" t="s">
        <v>135</v>
      </c>
      <c r="F161" s="79" t="s">
        <v>367</v>
      </c>
      <c r="G161" s="224"/>
      <c r="H161" s="224"/>
      <c r="I161" s="224"/>
      <c r="J161" s="224"/>
      <c r="K161" s="115"/>
      <c r="L161" s="87">
        <f>IF(((K161="N/A")),("Not Applicable"),(IF((COUNTIF(K161,"&lt;&gt;"&amp;"")=(ROWS(K161))),(SUM((IF(K161="0% - 20%","10%",IF(K161="20% - 40%","30%",IF(K161="40% - 60%","50%",IF(K161="60% - 80%","70%",IF(K161="80% - 100%","90%",K161))))))))/(COUNTIF(K161,"&lt;&gt;N/A")),("0"%))))</f>
        <v>0</v>
      </c>
    </row>
    <row r="162" spans="1:12" ht="45" x14ac:dyDescent="0.25">
      <c r="A162" s="264"/>
      <c r="B162" s="272"/>
      <c r="C162" s="270"/>
      <c r="D162" s="268"/>
      <c r="E162" s="232"/>
      <c r="F162" s="79" t="s">
        <v>368</v>
      </c>
      <c r="G162" s="227"/>
      <c r="H162" s="227"/>
      <c r="I162" s="227"/>
      <c r="J162" s="227"/>
      <c r="K162" s="115"/>
      <c r="L162" s="87">
        <f>IF(((K162="N/A")),("Not Applicable"),(IF((COUNTIF(K162,"&lt;&gt;"&amp;"")=(ROWS(K162))),(SUM((IF(K162="0% - 20%","10%",IF(K162="20% - 40%","30%",IF(K162="40% - 60%","50%",IF(K162="60% - 80%","70%",IF(K162="80% - 100%","90%",K162))))))))/(COUNTIF(K162,"&lt;&gt;N/A")),("0"%))))</f>
        <v>0</v>
      </c>
    </row>
    <row r="163" spans="1:12" ht="15" customHeight="1" x14ac:dyDescent="0.25">
      <c r="A163" s="48" t="str">
        <f>A3</f>
        <v>A.</v>
      </c>
      <c r="B163" s="43" t="s">
        <v>240</v>
      </c>
      <c r="C163" s="43"/>
      <c r="D163" s="56" t="str">
        <f>CONCATENATE(A163, B163, C163)</f>
        <v>A.13.</v>
      </c>
      <c r="E163" s="101" t="s">
        <v>136</v>
      </c>
      <c r="F163" s="102"/>
      <c r="G163" s="185"/>
      <c r="H163" s="185"/>
      <c r="I163" s="185"/>
      <c r="J163" s="185"/>
      <c r="K163" s="103"/>
      <c r="L163" s="104"/>
    </row>
    <row r="164" spans="1:12" ht="15" customHeight="1" x14ac:dyDescent="0.25">
      <c r="A164" s="45" t="str">
        <f>A3</f>
        <v>A.</v>
      </c>
      <c r="B164" s="58" t="str">
        <f>B163</f>
        <v>13.</v>
      </c>
      <c r="C164" s="59" t="s">
        <v>214</v>
      </c>
      <c r="D164" s="46" t="str">
        <f>CONCATENATE(A164, B164, C164)</f>
        <v>A.13.1.</v>
      </c>
      <c r="E164" s="105" t="s">
        <v>137</v>
      </c>
      <c r="F164" s="106"/>
      <c r="G164" s="215"/>
      <c r="H164" s="215"/>
      <c r="I164" s="215"/>
      <c r="J164" s="215"/>
      <c r="K164" s="107"/>
      <c r="L164" s="108"/>
    </row>
    <row r="165" spans="1:12" ht="30" customHeight="1" x14ac:dyDescent="0.25">
      <c r="A165" s="262" t="str">
        <f>A3</f>
        <v>A.</v>
      </c>
      <c r="B165" s="271" t="str">
        <f>B163</f>
        <v>13.</v>
      </c>
      <c r="C165" s="269" t="s">
        <v>216</v>
      </c>
      <c r="D165" s="267" t="str">
        <f>CONCATENATE(A165, B165, C165)</f>
        <v>A.13.1.1</v>
      </c>
      <c r="E165" s="231" t="s">
        <v>138</v>
      </c>
      <c r="F165" s="79" t="s">
        <v>369</v>
      </c>
      <c r="G165" s="224"/>
      <c r="H165" s="224"/>
      <c r="I165" s="224"/>
      <c r="J165" s="224"/>
      <c r="K165" s="115"/>
      <c r="L165" s="233">
        <f>IF(((K165="N/A")*(K166="N/A")),("Not Applicable"),(IF((COUNTIF(K165:K166,"&lt;&gt;"&amp;"")=(ROWS(K165:K166))),(SUM((IF(K165="NO","0%",IF(K165="PARTIALLY","50%",IF(K165="YES","100%",K165)))),(IF(K166="0% - 20%","10%",IF(K166="20% - 40%","30%",IF(K166="40% - 60%","50%",IF(K166="60% - 80%","70%",IF(K166="80% - 100%","90%",K166))))))))/(COUNTIF(K165:K166,"&lt;&gt;N/A")),("0"%))))</f>
        <v>0</v>
      </c>
    </row>
    <row r="166" spans="1:12" ht="45" x14ac:dyDescent="0.25">
      <c r="A166" s="264"/>
      <c r="B166" s="272"/>
      <c r="C166" s="270"/>
      <c r="D166" s="268"/>
      <c r="E166" s="232"/>
      <c r="F166" s="79" t="s">
        <v>370</v>
      </c>
      <c r="G166" s="227"/>
      <c r="H166" s="227"/>
      <c r="I166" s="227"/>
      <c r="J166" s="227"/>
      <c r="K166" s="115"/>
      <c r="L166" s="234"/>
    </row>
    <row r="167" spans="1:12" ht="60" x14ac:dyDescent="0.25">
      <c r="A167" s="53" t="str">
        <f>A3</f>
        <v>A.</v>
      </c>
      <c r="B167" s="54" t="str">
        <f>B163</f>
        <v>13.</v>
      </c>
      <c r="C167" s="55" t="s">
        <v>217</v>
      </c>
      <c r="D167" s="54" t="str">
        <f t="shared" ref="D167:D172" si="5">CONCATENATE(A167, B167, C167)</f>
        <v>A.13.1.2</v>
      </c>
      <c r="E167" s="79" t="s">
        <v>139</v>
      </c>
      <c r="F167" s="79" t="s">
        <v>371</v>
      </c>
      <c r="G167" s="204"/>
      <c r="H167" s="211"/>
      <c r="I167" s="201"/>
      <c r="J167" s="201"/>
      <c r="K167" s="115"/>
      <c r="L167" s="87">
        <f>IF(((K167="N/A")),("Not Applicable"),(IF((COUNTIF(K167,"&lt;&gt;"&amp;"")=(ROWS(K167))),(SUM((IF(K167="NO","0%",IF(K167="PARTIALLY","50%",IF(K167="YES","100%",K167))))))/(COUNTIF(K167,"&lt;&gt;N/A")),("0"%))))</f>
        <v>0</v>
      </c>
    </row>
    <row r="168" spans="1:12" ht="60" x14ac:dyDescent="0.25">
      <c r="A168" s="53" t="str">
        <f>A3</f>
        <v>A.</v>
      </c>
      <c r="B168" s="54" t="str">
        <f>B163</f>
        <v>13.</v>
      </c>
      <c r="C168" s="55" t="s">
        <v>218</v>
      </c>
      <c r="D168" s="54" t="str">
        <f t="shared" si="5"/>
        <v>A.13.1.3</v>
      </c>
      <c r="E168" s="79" t="s">
        <v>140</v>
      </c>
      <c r="F168" s="79" t="s">
        <v>372</v>
      </c>
      <c r="G168" s="216"/>
      <c r="H168" s="216"/>
      <c r="I168" s="201"/>
      <c r="J168" s="201"/>
      <c r="K168" s="115"/>
      <c r="L168" s="87">
        <f>IF(((K168="N/A")),("Not Applicable"),(IF((COUNTIF(K168,"&lt;&gt;"&amp;"")=(ROWS(K168))),(SUM((IF(K168="NO","0%",IF(K168="PARTIALLY","50%",IF(K168="YES","100%",K168))))))/(COUNTIF(K168,"&lt;&gt;N/A")),("0"%))))</f>
        <v>0</v>
      </c>
    </row>
    <row r="169" spans="1:12" ht="45" x14ac:dyDescent="0.25">
      <c r="A169" s="53" t="str">
        <f>A3</f>
        <v>A.</v>
      </c>
      <c r="B169" s="54" t="str">
        <f>B163</f>
        <v>13.</v>
      </c>
      <c r="C169" s="55" t="s">
        <v>232</v>
      </c>
      <c r="D169" s="54" t="str">
        <f t="shared" si="5"/>
        <v>A.13.1.4</v>
      </c>
      <c r="E169" s="79" t="s">
        <v>141</v>
      </c>
      <c r="F169" s="79" t="s">
        <v>373</v>
      </c>
      <c r="G169" s="208"/>
      <c r="H169" s="216"/>
      <c r="I169" s="201"/>
      <c r="J169" s="201"/>
      <c r="K169" s="115"/>
      <c r="L169" s="87">
        <f>IF(((K169="N/A")),("Not Applicable"),(IF((COUNTIF(K169,"&lt;&gt;"&amp;"")=(ROWS(K169))),(SUM((IF(K169="NO","0%",IF(K169="PARTIALLY","50%",IF(K169="YES","100%",K169))))))/(COUNTIF(K169,"&lt;&gt;N/A")),("0"%))))</f>
        <v>0</v>
      </c>
    </row>
    <row r="170" spans="1:12" ht="60" x14ac:dyDescent="0.25">
      <c r="A170" s="53" t="str">
        <f>A3</f>
        <v>A.</v>
      </c>
      <c r="B170" s="54" t="str">
        <f>B163</f>
        <v>13.</v>
      </c>
      <c r="C170" s="55" t="s">
        <v>241</v>
      </c>
      <c r="D170" s="54" t="str">
        <f t="shared" si="5"/>
        <v>A.13.1.5</v>
      </c>
      <c r="E170" s="79" t="s">
        <v>142</v>
      </c>
      <c r="F170" s="79" t="s">
        <v>405</v>
      </c>
      <c r="G170" s="213"/>
      <c r="H170" s="209"/>
      <c r="I170" s="201"/>
      <c r="J170" s="201"/>
      <c r="K170" s="115"/>
      <c r="L170" s="87">
        <f>IF(((K170="N/A")),("Not Applicable"),(IF((COUNTIF(K170,"&lt;&gt;"&amp;"")=(ROWS(K170))),(SUM((IF(K170="NO","0%",IF(K170="PARTIALLY","50%",IF(K170="YES","100%",K170))))))/(COUNTIF(K170,"&lt;&gt;N/A")),("0"%))))</f>
        <v>0</v>
      </c>
    </row>
    <row r="171" spans="1:12" ht="60" x14ac:dyDescent="0.25">
      <c r="A171" s="53" t="str">
        <f>A3</f>
        <v>A.</v>
      </c>
      <c r="B171" s="54" t="str">
        <f>B163</f>
        <v>13.</v>
      </c>
      <c r="C171" s="55" t="s">
        <v>242</v>
      </c>
      <c r="D171" s="54" t="str">
        <f t="shared" si="5"/>
        <v>A.13.1.6</v>
      </c>
      <c r="E171" s="79" t="s">
        <v>143</v>
      </c>
      <c r="F171" s="79" t="s">
        <v>374</v>
      </c>
      <c r="G171" s="204"/>
      <c r="H171" s="214"/>
      <c r="I171" s="200"/>
      <c r="J171" s="200"/>
      <c r="K171" s="115"/>
      <c r="L171" s="87">
        <f>IF(((K171="N/A")),("Not Applicable"),(IF((COUNTIF(K171,"&lt;&gt;"&amp;"")=(ROWS(K171))),(SUM((IF(K171="NO","0%",IF(K171="PARTIALLY","50%",IF(K171="YES","100%",K171))))))/(COUNTIF(K171,"&lt;&gt;N/A")),("0"%))))</f>
        <v>0</v>
      </c>
    </row>
    <row r="172" spans="1:12" ht="30" customHeight="1" x14ac:dyDescent="0.25">
      <c r="A172" s="262" t="str">
        <f>A3</f>
        <v>A.</v>
      </c>
      <c r="B172" s="271" t="str">
        <f>B163</f>
        <v>13.</v>
      </c>
      <c r="C172" s="269" t="s">
        <v>243</v>
      </c>
      <c r="D172" s="267" t="str">
        <f t="shared" si="5"/>
        <v>A.13.1.7</v>
      </c>
      <c r="E172" s="231" t="s">
        <v>144</v>
      </c>
      <c r="F172" s="79" t="s">
        <v>375</v>
      </c>
      <c r="G172" s="224"/>
      <c r="H172" s="224"/>
      <c r="I172" s="224"/>
      <c r="J172" s="224"/>
      <c r="K172" s="115"/>
      <c r="L172" s="233">
        <f>IF(((K172="N/A")*(K173="N/A")),("Not Applicable"),(IF((COUNTIF(K172:K173,"&lt;&gt;"&amp;"")=(ROWS(K172:K173))),(SUM((IF(K172="NO","0%",IF(K172="PARTIALLY","50%",IF(K172="YES","100%",K172)))),(IF(K173="NO","0%",IF(K173="PARTIALLY","50%",IF(K173="YES","100%",K173))))))/(COUNTIF(K172:K173,"&lt;&gt;N/A")),("0"%))))</f>
        <v>0</v>
      </c>
    </row>
    <row r="173" spans="1:12" ht="75" x14ac:dyDescent="0.25">
      <c r="A173" s="264"/>
      <c r="B173" s="272"/>
      <c r="C173" s="270"/>
      <c r="D173" s="268"/>
      <c r="E173" s="232"/>
      <c r="F173" s="79" t="s">
        <v>376</v>
      </c>
      <c r="G173" s="227"/>
      <c r="H173" s="227"/>
      <c r="I173" s="227"/>
      <c r="J173" s="227"/>
      <c r="K173" s="115"/>
      <c r="L173" s="234"/>
    </row>
    <row r="174" spans="1:12" x14ac:dyDescent="0.25">
      <c r="A174" s="48" t="str">
        <f>A3</f>
        <v>A.</v>
      </c>
      <c r="B174" s="49" t="s">
        <v>244</v>
      </c>
      <c r="C174" s="49"/>
      <c r="D174" s="56" t="str">
        <f t="shared" ref="D174:D182" si="6">CONCATENATE(A174, B174, C174)</f>
        <v>A.14.</v>
      </c>
      <c r="E174" s="235" t="s">
        <v>145</v>
      </c>
      <c r="F174" s="235"/>
      <c r="G174" s="235"/>
      <c r="H174" s="236"/>
      <c r="I174" s="236"/>
      <c r="J174" s="236"/>
      <c r="K174" s="236"/>
      <c r="L174" s="237"/>
    </row>
    <row r="175" spans="1:12" x14ac:dyDescent="0.25">
      <c r="A175" s="45" t="str">
        <f>A3</f>
        <v>A.</v>
      </c>
      <c r="B175" s="58" t="str">
        <f>B174</f>
        <v>14.</v>
      </c>
      <c r="C175" s="59" t="s">
        <v>214</v>
      </c>
      <c r="D175" s="46" t="str">
        <f t="shared" si="6"/>
        <v>A.14.1.</v>
      </c>
      <c r="E175" s="228" t="s">
        <v>146</v>
      </c>
      <c r="F175" s="228"/>
      <c r="G175" s="228"/>
      <c r="H175" s="229"/>
      <c r="I175" s="229"/>
      <c r="J175" s="229"/>
      <c r="K175" s="229"/>
      <c r="L175" s="230"/>
    </row>
    <row r="176" spans="1:12" ht="45" x14ac:dyDescent="0.25">
      <c r="A176" s="53" t="str">
        <f>A3</f>
        <v>A.</v>
      </c>
      <c r="B176" s="54" t="str">
        <f>B174</f>
        <v>14.</v>
      </c>
      <c r="C176" s="55" t="s">
        <v>216</v>
      </c>
      <c r="D176" s="54" t="str">
        <f t="shared" si="6"/>
        <v>A.14.1.1</v>
      </c>
      <c r="E176" s="79" t="s">
        <v>147</v>
      </c>
      <c r="F176" s="79" t="s">
        <v>377</v>
      </c>
      <c r="G176" s="204"/>
      <c r="H176" s="211"/>
      <c r="I176" s="201"/>
      <c r="J176" s="201"/>
      <c r="K176" s="115"/>
      <c r="L176" s="87">
        <f>IF(((K176="N/A")),("Not Applicable"),(IF((COUNTIF(K176,"&lt;&gt;"&amp;"")=(ROWS(K176))),(SUM((IF(K176="0% - 20%","10%",IF(K176="20% - 40%","30%",IF(K176="40% - 60%","50%",IF(K176="60% - 80%","70%",IF(K176="80% - 100%","90%",K176))))))))/(COUNTIF(K176,"&lt;&gt;N/A")),("0"%))))</f>
        <v>0</v>
      </c>
    </row>
    <row r="177" spans="1:12" ht="75" x14ac:dyDescent="0.25">
      <c r="A177" s="53" t="str">
        <f>A3</f>
        <v>A.</v>
      </c>
      <c r="B177" s="54" t="str">
        <f>B174</f>
        <v>14.</v>
      </c>
      <c r="C177" s="55" t="s">
        <v>217</v>
      </c>
      <c r="D177" s="54" t="str">
        <f t="shared" si="6"/>
        <v>A.14.1.2</v>
      </c>
      <c r="E177" s="79" t="s">
        <v>148</v>
      </c>
      <c r="F177" s="79" t="s">
        <v>378</v>
      </c>
      <c r="G177" s="213"/>
      <c r="H177" s="209"/>
      <c r="I177" s="201"/>
      <c r="J177" s="201"/>
      <c r="K177" s="115"/>
      <c r="L177" s="87">
        <f>IF(((K177="N/A")),("Not Applicable"),(IF((COUNTIF(K177,"&lt;&gt;"&amp;"")=(ROWS(K177))),(SUM((IF(K177="NO","0%",IF(K177="PARTIALLY","50%",IF(K177="YES","100%",K177))))))/(COUNTIF(K177,"&lt;&gt;N/A")),("0"%))))</f>
        <v>0</v>
      </c>
    </row>
    <row r="178" spans="1:12" x14ac:dyDescent="0.25">
      <c r="A178" s="48" t="str">
        <f>A3</f>
        <v>A.</v>
      </c>
      <c r="B178" s="43" t="s">
        <v>245</v>
      </c>
      <c r="C178" s="43"/>
      <c r="D178" s="56" t="str">
        <f t="shared" si="6"/>
        <v>A.15.</v>
      </c>
      <c r="E178" s="235" t="s">
        <v>149</v>
      </c>
      <c r="F178" s="235"/>
      <c r="G178" s="235"/>
      <c r="H178" s="236"/>
      <c r="I178" s="236"/>
      <c r="J178" s="236"/>
      <c r="K178" s="236"/>
      <c r="L178" s="237"/>
    </row>
    <row r="179" spans="1:12" x14ac:dyDescent="0.25">
      <c r="A179" s="45" t="str">
        <f>A3</f>
        <v>A.</v>
      </c>
      <c r="B179" s="58" t="str">
        <f>B178</f>
        <v>15.</v>
      </c>
      <c r="C179" s="59" t="s">
        <v>214</v>
      </c>
      <c r="D179" s="46" t="str">
        <f t="shared" si="6"/>
        <v>A.15.1.</v>
      </c>
      <c r="E179" s="228" t="s">
        <v>150</v>
      </c>
      <c r="F179" s="228"/>
      <c r="G179" s="228"/>
      <c r="H179" s="229"/>
      <c r="I179" s="229"/>
      <c r="J179" s="229"/>
      <c r="K179" s="229"/>
      <c r="L179" s="230"/>
    </row>
    <row r="180" spans="1:12" ht="60" x14ac:dyDescent="0.25">
      <c r="A180" s="53" t="str">
        <f>A3</f>
        <v>A.</v>
      </c>
      <c r="B180" s="54" t="str">
        <f>B178</f>
        <v>15.</v>
      </c>
      <c r="C180" s="55" t="s">
        <v>216</v>
      </c>
      <c r="D180" s="54" t="str">
        <f t="shared" si="6"/>
        <v>A.15.1.1</v>
      </c>
      <c r="E180" s="79" t="s">
        <v>151</v>
      </c>
      <c r="F180" s="79" t="s">
        <v>379</v>
      </c>
      <c r="G180" s="204"/>
      <c r="H180" s="211"/>
      <c r="I180" s="201"/>
      <c r="J180" s="201"/>
      <c r="K180" s="115"/>
      <c r="L180" s="87">
        <f>IF(((K180="N/A")),("Not Applicable"),(IF((COUNTIF(K180,"&lt;&gt;"&amp;"")=(ROWS(K180))),(SUM((IF(K180="NO","0%",IF(K180="PARTIALLY","50%",IF(K180="YES","100%",K180))))))/(COUNTIF(K180,"&lt;&gt;N/A")),("0"%))))</f>
        <v>0</v>
      </c>
    </row>
    <row r="181" spans="1:12" ht="75" x14ac:dyDescent="0.25">
      <c r="A181" s="53" t="str">
        <f>A3</f>
        <v>A.</v>
      </c>
      <c r="B181" s="54" t="str">
        <f>B178</f>
        <v>15.</v>
      </c>
      <c r="C181" s="55" t="s">
        <v>217</v>
      </c>
      <c r="D181" s="54" t="str">
        <f t="shared" si="6"/>
        <v>A.15.1.2</v>
      </c>
      <c r="E181" s="79" t="s">
        <v>152</v>
      </c>
      <c r="F181" s="79" t="s">
        <v>380</v>
      </c>
      <c r="G181" s="213"/>
      <c r="H181" s="209"/>
      <c r="I181" s="201"/>
      <c r="J181" s="201"/>
      <c r="K181" s="115"/>
      <c r="L181" s="87">
        <f>IF(((K181="N/A")),("Not Applicable"),(IF((COUNTIF(K181,"&lt;&gt;"&amp;"")=(ROWS(K181))),(SUM((IF(K181="0% - 20%","10%",IF(K181="20% - 40%","30%",IF(K181="40% - 60%","50%",IF(K181="60% - 80%","70%",IF(K181="80% - 100%","90%",K181))))))))/(COUNTIF(K181,"&lt;&gt;N/A")),("0"%))))</f>
        <v>0</v>
      </c>
    </row>
    <row r="182" spans="1:12" ht="45" x14ac:dyDescent="0.25">
      <c r="A182" s="262" t="str">
        <f>A3</f>
        <v>A.</v>
      </c>
      <c r="B182" s="271" t="str">
        <f>B178</f>
        <v>15.</v>
      </c>
      <c r="C182" s="269" t="s">
        <v>218</v>
      </c>
      <c r="D182" s="267" t="str">
        <f t="shared" si="6"/>
        <v>A.15.1.3</v>
      </c>
      <c r="E182" s="231" t="s">
        <v>153</v>
      </c>
      <c r="F182" s="79" t="s">
        <v>381</v>
      </c>
      <c r="G182" s="224"/>
      <c r="H182" s="224"/>
      <c r="I182" s="224"/>
      <c r="J182" s="224"/>
      <c r="K182" s="115"/>
      <c r="L182" s="233">
        <f>IF(((K182="N/A")*(K183="N/A")),("Not Applicable"),(IF((COUNTIF(K182:K183,"&lt;&gt;"&amp;"")=(ROWS(K182:K183))),(SUM((IF(K182="NO","0%",IF(K182="PARTIALLY","50%",IF(K182="YES","100%",K182)))),(IF(K183="NO","0%",IF(K183="PARTIALLY","50%",IF(K183="YES","100%",K183))))))/(COUNTIF(K182:K183,"&lt;&gt;N/A")),("0"%))))</f>
        <v>0</v>
      </c>
    </row>
    <row r="183" spans="1:12" ht="30" x14ac:dyDescent="0.25">
      <c r="A183" s="264"/>
      <c r="B183" s="272"/>
      <c r="C183" s="270"/>
      <c r="D183" s="268"/>
      <c r="E183" s="232"/>
      <c r="F183" s="92" t="s">
        <v>382</v>
      </c>
      <c r="G183" s="227"/>
      <c r="H183" s="227"/>
      <c r="I183" s="227"/>
      <c r="J183" s="227"/>
      <c r="K183" s="115"/>
      <c r="L183" s="234"/>
    </row>
    <row r="184" spans="1:12" ht="45.75" thickBot="1" x14ac:dyDescent="0.3">
      <c r="A184" s="68" t="str">
        <f>A3</f>
        <v>A.</v>
      </c>
      <c r="B184" s="69" t="str">
        <f>B178</f>
        <v>15.</v>
      </c>
      <c r="C184" s="70" t="s">
        <v>232</v>
      </c>
      <c r="D184" s="70" t="str">
        <f>CONCATENATE(A184, B184, C184)</f>
        <v>A.15.1.4</v>
      </c>
      <c r="E184" s="110" t="s">
        <v>154</v>
      </c>
      <c r="F184" s="110" t="s">
        <v>383</v>
      </c>
      <c r="G184" s="217"/>
      <c r="H184" s="217"/>
      <c r="I184" s="218"/>
      <c r="J184" s="218"/>
      <c r="K184" s="117"/>
      <c r="L184" s="112">
        <f>IF(((K184="N/A")),("Not Applicable"),(IF((COUNTIF(K184,"&lt;&gt;"&amp;"")=(ROWS(K184))),(SUM((IF(K184="NO","0%",IF(K184="PARTIALLY","50%",IF(K184="YES","100%",K184))))))/(COUNTIF(K184,"&lt;&gt;N/A")),("0"%))))</f>
        <v>0</v>
      </c>
    </row>
    <row r="185" spans="1:12" ht="15.75" thickTop="1" x14ac:dyDescent="0.25">
      <c r="G185" s="219"/>
    </row>
  </sheetData>
  <sheetProtection password="BC9E" sheet="1" objects="1" scenarios="1" formatCells="0" selectLockedCells="1"/>
  <customSheetViews>
    <customSheetView guid="{0B92A7DB-EB69-4F21-AC40-BDA564C5F775}" showGridLines="0">
      <pane ySplit="2" topLeftCell="A3" activePane="bottomLeft" state="frozen"/>
      <selection pane="bottomLeft" sqref="A1:D1"/>
      <pageMargins left="0.25" right="0.25" top="0.75" bottom="0.75" header="0.3" footer="0.3"/>
      <pageSetup paperSize="9" orientation="landscape" useFirstPageNumber="1" r:id="rId1"/>
      <headerFooter alignWithMargins="0">
        <oddHeader>&amp;L&amp;10&amp;K08+000www.halkynconsulting.co.uk&amp;C&amp;"+,Bold"&amp;12ISO 27001:2013
Compliance Checklist&amp;R&amp;10&amp;K08+000Halkyn Consulting Ltd</oddHeader>
        <oddFooter>&amp;LPage &amp;P of &amp;N&amp;R&amp;D</oddFooter>
      </headerFooter>
    </customSheetView>
  </customSheetViews>
  <mergeCells count="420">
    <mergeCell ref="A182:A183"/>
    <mergeCell ref="B140:B142"/>
    <mergeCell ref="B145:B146"/>
    <mergeCell ref="A102:A103"/>
    <mergeCell ref="B102:B103"/>
    <mergeCell ref="B41:B42"/>
    <mergeCell ref="C41:C42"/>
    <mergeCell ref="A116:A119"/>
    <mergeCell ref="A121:A123"/>
    <mergeCell ref="C108:C109"/>
    <mergeCell ref="B112:B114"/>
    <mergeCell ref="C112:C114"/>
    <mergeCell ref="B96:B97"/>
    <mergeCell ref="C121:C123"/>
    <mergeCell ref="E47:E49"/>
    <mergeCell ref="H116:H119"/>
    <mergeCell ref="G108:G109"/>
    <mergeCell ref="E21:L21"/>
    <mergeCell ref="L68:L70"/>
    <mergeCell ref="B116:B119"/>
    <mergeCell ref="C116:C119"/>
    <mergeCell ref="B125:B126"/>
    <mergeCell ref="C125:C126"/>
    <mergeCell ref="C96:C97"/>
    <mergeCell ref="B99:B101"/>
    <mergeCell ref="H74:H76"/>
    <mergeCell ref="H88:H90"/>
    <mergeCell ref="H91:H94"/>
    <mergeCell ref="H96:H97"/>
    <mergeCell ref="H104:H105"/>
    <mergeCell ref="H121:H123"/>
    <mergeCell ref="H112:H114"/>
    <mergeCell ref="E121:E123"/>
    <mergeCell ref="D121:D123"/>
    <mergeCell ref="E74:E76"/>
    <mergeCell ref="D74:D76"/>
    <mergeCell ref="E91:E94"/>
    <mergeCell ref="D91:D94"/>
    <mergeCell ref="D9:D12"/>
    <mergeCell ref="E9:E12"/>
    <mergeCell ref="E26:E28"/>
    <mergeCell ref="D26:D28"/>
    <mergeCell ref="E14:L14"/>
    <mergeCell ref="E20:L20"/>
    <mergeCell ref="E23:L23"/>
    <mergeCell ref="G9:G12"/>
    <mergeCell ref="G16:G18"/>
    <mergeCell ref="H26:H28"/>
    <mergeCell ref="D182:D183"/>
    <mergeCell ref="E149:E150"/>
    <mergeCell ref="E154:E155"/>
    <mergeCell ref="E157:E158"/>
    <mergeCell ref="B182:B183"/>
    <mergeCell ref="C182:C183"/>
    <mergeCell ref="B157:B158"/>
    <mergeCell ref="C157:C158"/>
    <mergeCell ref="B161:B162"/>
    <mergeCell ref="C161:C162"/>
    <mergeCell ref="B165:B166"/>
    <mergeCell ref="C165:C166"/>
    <mergeCell ref="C154:C155"/>
    <mergeCell ref="B154:B155"/>
    <mergeCell ref="A9:A12"/>
    <mergeCell ref="E161:E162"/>
    <mergeCell ref="E125:E126"/>
    <mergeCell ref="D125:D126"/>
    <mergeCell ref="A125:A126"/>
    <mergeCell ref="D149:D150"/>
    <mergeCell ref="A149:A150"/>
    <mergeCell ref="D154:D155"/>
    <mergeCell ref="A154:A155"/>
    <mergeCell ref="D157:D158"/>
    <mergeCell ref="A157:A158"/>
    <mergeCell ref="C9:C12"/>
    <mergeCell ref="B9:B12"/>
    <mergeCell ref="B16:B18"/>
    <mergeCell ref="C16:C18"/>
    <mergeCell ref="C24:C25"/>
    <mergeCell ref="B24:B25"/>
    <mergeCell ref="B26:B28"/>
    <mergeCell ref="E130:L130"/>
    <mergeCell ref="C145:C146"/>
    <mergeCell ref="C140:C142"/>
    <mergeCell ref="B149:B150"/>
    <mergeCell ref="C149:C150"/>
    <mergeCell ref="C133:C134"/>
    <mergeCell ref="A37:A40"/>
    <mergeCell ref="E41:E42"/>
    <mergeCell ref="D41:D42"/>
    <mergeCell ref="A41:A42"/>
    <mergeCell ref="B33:B34"/>
    <mergeCell ref="E133:E134"/>
    <mergeCell ref="E132:L132"/>
    <mergeCell ref="G140:G142"/>
    <mergeCell ref="L133:L134"/>
    <mergeCell ref="L140:L142"/>
    <mergeCell ref="J133:J134"/>
    <mergeCell ref="H133:H134"/>
    <mergeCell ref="B121:B123"/>
    <mergeCell ref="H125:H126"/>
    <mergeCell ref="E139:L139"/>
    <mergeCell ref="E137:L137"/>
    <mergeCell ref="E136:L136"/>
    <mergeCell ref="E116:E119"/>
    <mergeCell ref="D116:D119"/>
    <mergeCell ref="E33:E34"/>
    <mergeCell ref="H43:H45"/>
    <mergeCell ref="H55:H57"/>
    <mergeCell ref="H68:H70"/>
    <mergeCell ref="H51:H52"/>
    <mergeCell ref="A1:D1"/>
    <mergeCell ref="E1:F1"/>
    <mergeCell ref="G1:L1"/>
    <mergeCell ref="E3:L3"/>
    <mergeCell ref="E4:L4"/>
    <mergeCell ref="G5:G8"/>
    <mergeCell ref="I5:I8"/>
    <mergeCell ref="L5:L8"/>
    <mergeCell ref="B5:B8"/>
    <mergeCell ref="E5:E8"/>
    <mergeCell ref="D5:D8"/>
    <mergeCell ref="C5:C8"/>
    <mergeCell ref="H5:H8"/>
    <mergeCell ref="A5:A8"/>
    <mergeCell ref="G161:G162"/>
    <mergeCell ref="I161:I162"/>
    <mergeCell ref="I157:I158"/>
    <mergeCell ref="D145:D146"/>
    <mergeCell ref="A145:A146"/>
    <mergeCell ref="E165:E166"/>
    <mergeCell ref="D165:D166"/>
    <mergeCell ref="A165:A166"/>
    <mergeCell ref="C33:C34"/>
    <mergeCell ref="B37:B40"/>
    <mergeCell ref="C37:C40"/>
    <mergeCell ref="D43:D45"/>
    <mergeCell ref="A43:A45"/>
    <mergeCell ref="E37:E40"/>
    <mergeCell ref="D37:D40"/>
    <mergeCell ref="B43:B45"/>
    <mergeCell ref="D47:D49"/>
    <mergeCell ref="A47:A49"/>
    <mergeCell ref="C43:C45"/>
    <mergeCell ref="B47:B49"/>
    <mergeCell ref="C47:C49"/>
    <mergeCell ref="D51:D52"/>
    <mergeCell ref="A51:A52"/>
    <mergeCell ref="B51:B52"/>
    <mergeCell ref="D33:D34"/>
    <mergeCell ref="A33:A34"/>
    <mergeCell ref="E29:L29"/>
    <mergeCell ref="E30:L30"/>
    <mergeCell ref="C26:C28"/>
    <mergeCell ref="E174:L174"/>
    <mergeCell ref="E172:E173"/>
    <mergeCell ref="D172:D173"/>
    <mergeCell ref="A172:A173"/>
    <mergeCell ref="D161:D162"/>
    <mergeCell ref="A161:A162"/>
    <mergeCell ref="I140:I142"/>
    <mergeCell ref="B172:B173"/>
    <mergeCell ref="C172:C173"/>
    <mergeCell ref="G145:G146"/>
    <mergeCell ref="G165:G166"/>
    <mergeCell ref="G172:G173"/>
    <mergeCell ref="E160:L160"/>
    <mergeCell ref="E159:L159"/>
    <mergeCell ref="E153:L153"/>
    <mergeCell ref="E148:L148"/>
    <mergeCell ref="E147:L147"/>
    <mergeCell ref="A140:A142"/>
    <mergeCell ref="E145:E146"/>
    <mergeCell ref="A16:A18"/>
    <mergeCell ref="D16:D18"/>
    <mergeCell ref="E16:E18"/>
    <mergeCell ref="A24:A25"/>
    <mergeCell ref="D24:D25"/>
    <mergeCell ref="E24:E25"/>
    <mergeCell ref="A26:A28"/>
    <mergeCell ref="D31:D32"/>
    <mergeCell ref="E31:E32"/>
    <mergeCell ref="A31:A32"/>
    <mergeCell ref="B31:B32"/>
    <mergeCell ref="C31:C32"/>
    <mergeCell ref="A55:A57"/>
    <mergeCell ref="E54:L54"/>
    <mergeCell ref="G55:G57"/>
    <mergeCell ref="E53:L53"/>
    <mergeCell ref="I125:I126"/>
    <mergeCell ref="J140:J142"/>
    <mergeCell ref="H140:H142"/>
    <mergeCell ref="J157:J158"/>
    <mergeCell ref="I149:I150"/>
    <mergeCell ref="I145:I146"/>
    <mergeCell ref="G149:G150"/>
    <mergeCell ref="G154:G155"/>
    <mergeCell ref="G157:G158"/>
    <mergeCell ref="E64:E65"/>
    <mergeCell ref="D84:D86"/>
    <mergeCell ref="D133:D134"/>
    <mergeCell ref="A133:A134"/>
    <mergeCell ref="E140:E142"/>
    <mergeCell ref="D140:D142"/>
    <mergeCell ref="G74:G76"/>
    <mergeCell ref="E71:L71"/>
    <mergeCell ref="B133:B134"/>
    <mergeCell ref="D102:D103"/>
    <mergeCell ref="D112:D114"/>
    <mergeCell ref="A74:A76"/>
    <mergeCell ref="B64:B65"/>
    <mergeCell ref="C64:C65"/>
    <mergeCell ref="D64:D65"/>
    <mergeCell ref="A64:A65"/>
    <mergeCell ref="E68:E70"/>
    <mergeCell ref="D68:D70"/>
    <mergeCell ref="A68:A70"/>
    <mergeCell ref="B68:B70"/>
    <mergeCell ref="C68:C70"/>
    <mergeCell ref="E67:L67"/>
    <mergeCell ref="J68:J70"/>
    <mergeCell ref="G64:G65"/>
    <mergeCell ref="G68:G70"/>
    <mergeCell ref="L64:L65"/>
    <mergeCell ref="B74:B76"/>
    <mergeCell ref="C74:C76"/>
    <mergeCell ref="B84:B86"/>
    <mergeCell ref="C84:C86"/>
    <mergeCell ref="C88:C90"/>
    <mergeCell ref="I51:I52"/>
    <mergeCell ref="L51:L52"/>
    <mergeCell ref="L55:L57"/>
    <mergeCell ref="G51:G52"/>
    <mergeCell ref="B55:B57"/>
    <mergeCell ref="C55:C57"/>
    <mergeCell ref="L74:L76"/>
    <mergeCell ref="E55:E57"/>
    <mergeCell ref="D55:D57"/>
    <mergeCell ref="C51:C52"/>
    <mergeCell ref="A91:A94"/>
    <mergeCell ref="E84:E86"/>
    <mergeCell ref="B88:B90"/>
    <mergeCell ref="D96:D97"/>
    <mergeCell ref="A96:A97"/>
    <mergeCell ref="E99:E101"/>
    <mergeCell ref="D99:D101"/>
    <mergeCell ref="A99:A101"/>
    <mergeCell ref="C99:C101"/>
    <mergeCell ref="B91:B94"/>
    <mergeCell ref="C91:C94"/>
    <mergeCell ref="E95:L95"/>
    <mergeCell ref="G99:G101"/>
    <mergeCell ref="E96:E97"/>
    <mergeCell ref="A84:A86"/>
    <mergeCell ref="E88:E90"/>
    <mergeCell ref="D88:D90"/>
    <mergeCell ref="A88:A90"/>
    <mergeCell ref="D104:D105"/>
    <mergeCell ref="A104:A105"/>
    <mergeCell ref="E108:E109"/>
    <mergeCell ref="D108:D109"/>
    <mergeCell ref="A108:A109"/>
    <mergeCell ref="C102:C103"/>
    <mergeCell ref="B104:B105"/>
    <mergeCell ref="C104:C105"/>
    <mergeCell ref="B108:B109"/>
    <mergeCell ref="E102:E103"/>
    <mergeCell ref="L47:L49"/>
    <mergeCell ref="E43:E45"/>
    <mergeCell ref="H37:H40"/>
    <mergeCell ref="A112:A114"/>
    <mergeCell ref="G24:G25"/>
    <mergeCell ref="G26:G28"/>
    <mergeCell ref="G31:G32"/>
    <mergeCell ref="E13:L13"/>
    <mergeCell ref="I26:I28"/>
    <mergeCell ref="I24:I25"/>
    <mergeCell ref="I16:I18"/>
    <mergeCell ref="I31:I32"/>
    <mergeCell ref="H24:H25"/>
    <mergeCell ref="E78:L78"/>
    <mergeCell ref="E82:L82"/>
    <mergeCell ref="E83:L83"/>
    <mergeCell ref="E79:L79"/>
    <mergeCell ref="I88:I90"/>
    <mergeCell ref="L91:L94"/>
    <mergeCell ref="H84:H86"/>
    <mergeCell ref="J84:J86"/>
    <mergeCell ref="J88:J90"/>
    <mergeCell ref="J91:J94"/>
    <mergeCell ref="G88:G90"/>
    <mergeCell ref="G182:G183"/>
    <mergeCell ref="I182:I183"/>
    <mergeCell ref="I172:I173"/>
    <mergeCell ref="I165:I166"/>
    <mergeCell ref="H172:H173"/>
    <mergeCell ref="H165:H166"/>
    <mergeCell ref="L9:L12"/>
    <mergeCell ref="G33:G34"/>
    <mergeCell ref="G37:G40"/>
    <mergeCell ref="G41:G42"/>
    <mergeCell ref="G43:G45"/>
    <mergeCell ref="G47:G49"/>
    <mergeCell ref="E36:L36"/>
    <mergeCell ref="E46:L46"/>
    <mergeCell ref="L41:L42"/>
    <mergeCell ref="L43:L45"/>
    <mergeCell ref="I33:I34"/>
    <mergeCell ref="L24:L25"/>
    <mergeCell ref="L26:L28"/>
    <mergeCell ref="L31:L32"/>
    <mergeCell ref="L33:L34"/>
    <mergeCell ref="L37:L40"/>
    <mergeCell ref="J16:J18"/>
    <mergeCell ref="J24:J25"/>
    <mergeCell ref="L99:L101"/>
    <mergeCell ref="I116:I119"/>
    <mergeCell ref="I112:I114"/>
    <mergeCell ref="E120:L120"/>
    <mergeCell ref="G84:G86"/>
    <mergeCell ref="G133:G134"/>
    <mergeCell ref="I133:I134"/>
    <mergeCell ref="L125:L126"/>
    <mergeCell ref="E106:L106"/>
    <mergeCell ref="E107:L107"/>
    <mergeCell ref="E104:E105"/>
    <mergeCell ref="G104:G105"/>
    <mergeCell ref="J104:J105"/>
    <mergeCell ref="J108:J109"/>
    <mergeCell ref="G91:G94"/>
    <mergeCell ref="J125:J126"/>
    <mergeCell ref="I84:I86"/>
    <mergeCell ref="I104:I105"/>
    <mergeCell ref="H108:H109"/>
    <mergeCell ref="I102:I103"/>
    <mergeCell ref="I99:I101"/>
    <mergeCell ref="I91:I94"/>
    <mergeCell ref="I121:I123"/>
    <mergeCell ref="E124:L124"/>
    <mergeCell ref="I108:I109"/>
    <mergeCell ref="L104:L105"/>
    <mergeCell ref="L108:L109"/>
    <mergeCell ref="L112:L114"/>
    <mergeCell ref="L116:L119"/>
    <mergeCell ref="L121:L123"/>
    <mergeCell ref="G112:G114"/>
    <mergeCell ref="G116:G119"/>
    <mergeCell ref="E115:L115"/>
    <mergeCell ref="G121:G123"/>
    <mergeCell ref="G125:G126"/>
    <mergeCell ref="E112:E114"/>
    <mergeCell ref="L84:L86"/>
    <mergeCell ref="L88:L90"/>
    <mergeCell ref="L96:L97"/>
    <mergeCell ref="L182:L183"/>
    <mergeCell ref="L145:L146"/>
    <mergeCell ref="L149:L150"/>
    <mergeCell ref="L154:L155"/>
    <mergeCell ref="L157:L158"/>
    <mergeCell ref="L165:L166"/>
    <mergeCell ref="L172:L173"/>
    <mergeCell ref="E175:L175"/>
    <mergeCell ref="E178:L178"/>
    <mergeCell ref="E179:L179"/>
    <mergeCell ref="H157:H158"/>
    <mergeCell ref="H161:H162"/>
    <mergeCell ref="J161:J162"/>
    <mergeCell ref="H145:H146"/>
    <mergeCell ref="J145:J146"/>
    <mergeCell ref="H149:H150"/>
    <mergeCell ref="J149:J150"/>
    <mergeCell ref="I154:I155"/>
    <mergeCell ref="J172:J173"/>
    <mergeCell ref="J182:J183"/>
    <mergeCell ref="H182:H183"/>
    <mergeCell ref="H154:H155"/>
    <mergeCell ref="J165:J166"/>
    <mergeCell ref="E182:E183"/>
    <mergeCell ref="J154:J155"/>
    <mergeCell ref="H64:H65"/>
    <mergeCell ref="J64:J65"/>
    <mergeCell ref="J74:J76"/>
    <mergeCell ref="I68:I70"/>
    <mergeCell ref="J55:J57"/>
    <mergeCell ref="I64:I65"/>
    <mergeCell ref="I55:I57"/>
    <mergeCell ref="J51:J52"/>
    <mergeCell ref="E59:L59"/>
    <mergeCell ref="E51:E52"/>
    <mergeCell ref="L102:L103"/>
    <mergeCell ref="G102:G103"/>
    <mergeCell ref="H102:H103"/>
    <mergeCell ref="H99:H101"/>
    <mergeCell ref="J102:J103"/>
    <mergeCell ref="J99:J101"/>
    <mergeCell ref="G96:G97"/>
    <mergeCell ref="I96:I97"/>
    <mergeCell ref="J96:J97"/>
    <mergeCell ref="I74:I76"/>
    <mergeCell ref="J112:J114"/>
    <mergeCell ref="J116:J119"/>
    <mergeCell ref="J121:J123"/>
    <mergeCell ref="I9:I12"/>
    <mergeCell ref="H16:H18"/>
    <mergeCell ref="I41:I42"/>
    <mergeCell ref="I37:I40"/>
    <mergeCell ref="H9:H12"/>
    <mergeCell ref="J5:J8"/>
    <mergeCell ref="I47:I49"/>
    <mergeCell ref="I43:I45"/>
    <mergeCell ref="H41:H42"/>
    <mergeCell ref="H33:H34"/>
    <mergeCell ref="H31:H32"/>
    <mergeCell ref="J31:J32"/>
    <mergeCell ref="J33:J34"/>
    <mergeCell ref="J37:J40"/>
    <mergeCell ref="J26:J28"/>
    <mergeCell ref="J43:J45"/>
    <mergeCell ref="J41:J42"/>
    <mergeCell ref="H47:H49"/>
    <mergeCell ref="J47:J49"/>
  </mergeCells>
  <dataValidations xWindow="745" yWindow="368" count="2">
    <dataValidation type="list" allowBlank="1" showInputMessage="1" showErrorMessage="1" errorTitle="Wrong answer" error="Entered answer is not valid" promptTitle="Answer" prompt="Please, choose one of the following answers with the % closer to the level of compliance within the standard " sqref="K98 K176 K16:K18 K181 K166 K33 K44:K45 K49 K58 K62 K56 K77 K72:K75 K91:K94 K101 K113:K114 K117 K122:K123 K127 K103 K133 K149:K152 K145 K161:K162 K157:K158 K31 K84:K87 K142:K143 K5:K8">
      <formula1>Answer_Options</formula1>
    </dataValidation>
    <dataValidation type="list" allowBlank="1" showInputMessage="1" showErrorMessage="1" errorTitle="Wrong answer" error="Entered answer is not valid" promptTitle="Answer" prompt="Please, choose one of the following answers accordingly to current status" sqref="K182:K184 K15 K19 K22 K24:K28 K32 K34:K35 K37:K43 K47:K48 K50:K52 K55 K57 K60:K61 K63:K66 K68:K70 K76 K80:K81 K88:K90 K96:K97 K99:K100 K104:K105 K102 K108:K112 K116 K118:K119 K121 K125:K126 K128:K129 K131 K134:K135 K138 K140:K141 K144 K146 K154:K156 K165 K167:K173 K177 K180 K9:K12">
      <formula1>NoPercentage</formula1>
    </dataValidation>
  </dataValidations>
  <pageMargins left="0.25" right="0.25" top="0.75" bottom="0.75" header="0.3" footer="0.3"/>
  <pageSetup paperSize="9" orientation="landscape" useFirstPageNumber="1" r:id="rId2"/>
  <headerFooter alignWithMargins="0">
    <oddHeader>&amp;L&amp;10&amp;K08+000www.halkynconsulting.co.uk&amp;C&amp;"+,Bold"&amp;12ISO 27001:2013
Compliance Checklist&amp;R&amp;10&amp;K08+000Halkyn Consulting Ltd</oddHeader>
    <oddFooter>&amp;LPage &amp;P of &amp;N&amp;R&amp;D</oddFooter>
  </headerFooter>
  <extLst>
    <ext xmlns:x14="http://schemas.microsoft.com/office/spreadsheetml/2009/9/main" uri="{78C0D931-6437-407d-A8EE-F0AAD7539E65}">
      <x14:conditionalFormattings>
        <x14:conditionalFormatting xmlns:xm="http://schemas.microsoft.com/office/excel/2006/main">
          <x14:cfRule type="iconSet" priority="12" id="{3AF0DC88-92D9-4C3A-92A5-839F1CBC77CF}">
            <x14:iconSet iconSet="4TrafficLights" custom="1">
              <x14:cfvo type="percent">
                <xm:f>0</xm:f>
              </x14:cfvo>
              <x14:cfvo type="num">
                <xm:f>1E-3</xm:f>
              </x14:cfvo>
              <x14:cfvo type="num">
                <xm:f>0.5</xm:f>
              </x14:cfvo>
              <x14:cfvo type="num">
                <xm:f>0.9</xm:f>
              </x14:cfvo>
              <x14:cfIcon iconSet="5Rating" iconId="0"/>
              <x14:cfIcon iconSet="3Flags" iconId="0"/>
              <x14:cfIcon iconSet="3Flags" iconId="1"/>
              <x14:cfIcon iconSet="3Flags" iconId="2"/>
            </x14:iconSet>
          </x14:cfRule>
          <xm:sqref>L5 L9 L15 L16 L19 L22</xm:sqref>
        </x14:conditionalFormatting>
        <x14:conditionalFormatting xmlns:xm="http://schemas.microsoft.com/office/excel/2006/main">
          <x14:cfRule type="iconSet" priority="11" id="{A09E6380-30C5-4D31-A6A7-06B4336F1853}">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L24</xm:sqref>
        </x14:conditionalFormatting>
        <x14:conditionalFormatting xmlns:xm="http://schemas.microsoft.com/office/excel/2006/main">
          <x14:cfRule type="iconSet" priority="10" id="{676ED4B7-3C77-4FB2-A92C-CC652C39445D}">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L26</xm:sqref>
        </x14:conditionalFormatting>
        <x14:conditionalFormatting xmlns:xm="http://schemas.microsoft.com/office/excel/2006/main">
          <x14:cfRule type="iconSet" priority="9" id="{DBA1E03E-1977-441D-8A9A-B958E1A846C0}">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L31</xm:sqref>
        </x14:conditionalFormatting>
        <x14:conditionalFormatting xmlns:xm="http://schemas.microsoft.com/office/excel/2006/main">
          <x14:cfRule type="iconSet" priority="8" id="{62F8D2AE-89F6-45CF-B3F0-B86F08F0C491}">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L33</xm:sqref>
        </x14:conditionalFormatting>
        <x14:conditionalFormatting xmlns:xm="http://schemas.microsoft.com/office/excel/2006/main">
          <x14:cfRule type="iconSet" priority="7" id="{029D0C80-F190-4008-973B-9E54CB308DE9}">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L35 L41 L43 L47 L50:L51 L55 L58 L60:L64 L66 L68 L72:L74 L77 L80:L81 L84 L87:L88 L91 L96 L98:L99 L102 L104 L108 L110:L112 L116 L121 L125 L127:L128</xm:sqref>
        </x14:conditionalFormatting>
        <x14:conditionalFormatting xmlns:xm="http://schemas.microsoft.com/office/excel/2006/main">
          <x14:cfRule type="iconSet" priority="5" id="{9705B67B-7A35-48CE-BFB7-DA80F0A1CACC}">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L129</xm:sqref>
        </x14:conditionalFormatting>
        <x14:conditionalFormatting xmlns:xm="http://schemas.microsoft.com/office/excel/2006/main">
          <x14:cfRule type="iconSet" priority="4" id="{0852BC62-83BE-46ED-B553-3BB4371AC6F5}">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L131</xm:sqref>
        </x14:conditionalFormatting>
        <x14:conditionalFormatting xmlns:xm="http://schemas.microsoft.com/office/excel/2006/main">
          <x14:cfRule type="iconSet" priority="3" id="{BA867B06-E585-4A2D-825B-1167AF12D01A}">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L135</xm:sqref>
        </x14:conditionalFormatting>
        <x14:conditionalFormatting xmlns:xm="http://schemas.microsoft.com/office/excel/2006/main">
          <x14:cfRule type="iconSet" priority="2" id="{76EF49FE-2745-4168-AF2A-CE6E09EB2C8D}">
            <x14:iconSet iconSet="4TrafficLights" custom="1">
              <x14:cfvo type="percent">
                <xm:f>0</xm:f>
              </x14:cfvo>
              <x14:cfvo type="num">
                <xm:f>1E-4</xm:f>
              </x14:cfvo>
              <x14:cfvo type="num">
                <xm:f>0.5</xm:f>
              </x14:cfvo>
              <x14:cfvo type="num">
                <xm:f>0.9</xm:f>
              </x14:cfvo>
              <x14:cfIcon iconSet="5Rating" iconId="0"/>
              <x14:cfIcon iconSet="3Flags" iconId="0"/>
              <x14:cfIcon iconSet="3Flags" iconId="1"/>
              <x14:cfIcon iconSet="3Flags" iconId="2"/>
            </x14:iconSet>
          </x14:cfRule>
          <xm:sqref>L138 L140 L143:L145 L149 L151:L152 L154 L156:L157 L161:L162 L165 L167:L172 L176:L177 L180:L182 L184 L133 L116 L91</xm:sqref>
        </x14:conditionalFormatting>
        <x14:conditionalFormatting xmlns:xm="http://schemas.microsoft.com/office/excel/2006/main">
          <x14:cfRule type="iconSet" priority="1" id="{491B0C27-0FCE-4CFE-84D8-226204BCD184}">
            <x14:iconSet iconSet="4TrafficLights" custom="1">
              <x14:cfvo type="percent">
                <xm:f>0</xm:f>
              </x14:cfvo>
              <x14:cfvo type="num">
                <xm:f>1E-3</xm:f>
              </x14:cfvo>
              <x14:cfvo type="num">
                <xm:f>0.5</xm:f>
              </x14:cfvo>
              <x14:cfvo type="num">
                <xm:f>0.9</xm:f>
              </x14:cfvo>
              <x14:cfIcon iconSet="5Rating" iconId="0"/>
              <x14:cfIcon iconSet="3Flags" iconId="0"/>
              <x14:cfIcon iconSet="3Flags" iconId="1"/>
              <x14:cfIcon iconSet="3Flags" iconId="2"/>
            </x14:iconSet>
          </x14:cfRule>
          <xm:sqref>L37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71"/>
  <sheetViews>
    <sheetView workbookViewId="0">
      <pane ySplit="2" topLeftCell="A3" activePane="bottomLeft" state="frozen"/>
      <selection pane="bottomLeft" activeCell="H5" sqref="H5"/>
    </sheetView>
  </sheetViews>
  <sheetFormatPr defaultColWidth="11.42578125" defaultRowHeight="15" x14ac:dyDescent="0.25"/>
  <cols>
    <col min="1" max="1" width="10.7109375" style="71" customWidth="1"/>
    <col min="2" max="2" width="8.28515625" style="71" bestFit="1" customWidth="1"/>
    <col min="3" max="3" width="8.28515625" style="72" bestFit="1" customWidth="1"/>
    <col min="4" max="4" width="10" style="73" bestFit="1" customWidth="1"/>
    <col min="5" max="5" width="35.28515625" style="97" bestFit="1" customWidth="1"/>
    <col min="6" max="6" width="35.140625" style="113" bestFit="1" customWidth="1"/>
    <col min="7" max="8" width="35.140625" style="73" customWidth="1"/>
    <col min="9" max="16384" width="11.42578125" style="74"/>
  </cols>
  <sheetData>
    <row r="1" spans="1:12" ht="15.75" x14ac:dyDescent="0.25">
      <c r="A1" s="288" t="s">
        <v>0</v>
      </c>
      <c r="B1" s="289"/>
      <c r="C1" s="289"/>
      <c r="D1" s="290"/>
      <c r="E1" s="291" t="s">
        <v>1</v>
      </c>
      <c r="F1" s="289"/>
      <c r="G1" s="291" t="s">
        <v>2</v>
      </c>
      <c r="H1" s="345"/>
    </row>
    <row r="2" spans="1:12" ht="15.75" x14ac:dyDescent="0.25">
      <c r="A2" s="38" t="s">
        <v>0</v>
      </c>
      <c r="B2" s="39" t="s">
        <v>4</v>
      </c>
      <c r="C2" s="40" t="s">
        <v>206</v>
      </c>
      <c r="D2" s="41" t="s">
        <v>3</v>
      </c>
      <c r="E2" s="75" t="s">
        <v>4</v>
      </c>
      <c r="F2" s="118" t="s">
        <v>162</v>
      </c>
      <c r="G2" s="118" t="s">
        <v>205</v>
      </c>
      <c r="H2" s="119" t="s">
        <v>158</v>
      </c>
    </row>
    <row r="3" spans="1:12" x14ac:dyDescent="0.25">
      <c r="A3" s="42" t="s">
        <v>246</v>
      </c>
      <c r="B3" s="43" t="s">
        <v>210</v>
      </c>
      <c r="C3" s="43"/>
      <c r="D3" s="44" t="str">
        <f>CONCATENATE(A3, B3, C3)</f>
        <v>E.2.</v>
      </c>
      <c r="E3" s="293" t="s">
        <v>8</v>
      </c>
      <c r="F3" s="293"/>
      <c r="G3" s="294"/>
      <c r="H3" s="295"/>
    </row>
    <row r="4" spans="1:12" x14ac:dyDescent="0.25">
      <c r="A4" s="45" t="str">
        <f>A3</f>
        <v>E.</v>
      </c>
      <c r="B4" s="46" t="str">
        <f>B3</f>
        <v>2.</v>
      </c>
      <c r="C4" s="47" t="s">
        <v>214</v>
      </c>
      <c r="D4" s="46" t="str">
        <f>CONCATENATE(A4, B4, C4)</f>
        <v>E.2.1.</v>
      </c>
      <c r="E4" s="296" t="s">
        <v>10</v>
      </c>
      <c r="F4" s="296"/>
      <c r="G4" s="297"/>
      <c r="H4" s="298"/>
    </row>
    <row r="5" spans="1:12" ht="90" x14ac:dyDescent="0.25">
      <c r="A5" s="61" t="str">
        <f>A3</f>
        <v>E.</v>
      </c>
      <c r="B5" s="120" t="str">
        <f>B3</f>
        <v>2.</v>
      </c>
      <c r="C5" s="121" t="s">
        <v>216</v>
      </c>
      <c r="D5" s="120" t="str">
        <f>CONCATENATE(A5, B5, C5)</f>
        <v>E.2.1.1</v>
      </c>
      <c r="E5" s="92" t="s">
        <v>11</v>
      </c>
      <c r="F5" s="122" t="s">
        <v>163</v>
      </c>
      <c r="G5" s="123" t="s">
        <v>407</v>
      </c>
      <c r="H5" s="220"/>
    </row>
    <row r="6" spans="1:12" ht="75" x14ac:dyDescent="0.25">
      <c r="A6" s="262" t="str">
        <f>A3</f>
        <v>E.</v>
      </c>
      <c r="B6" s="271" t="str">
        <f>B3</f>
        <v>2.</v>
      </c>
      <c r="C6" s="269" t="s">
        <v>217</v>
      </c>
      <c r="D6" s="271" t="str">
        <f>CONCATENATE(A6, B6, C6)</f>
        <v>E.2.1.2</v>
      </c>
      <c r="E6" s="231" t="s">
        <v>12</v>
      </c>
      <c r="F6" s="124" t="s">
        <v>412</v>
      </c>
      <c r="G6" s="125" t="s">
        <v>414</v>
      </c>
      <c r="H6" s="349"/>
      <c r="L6" s="81"/>
    </row>
    <row r="7" spans="1:12" ht="120" x14ac:dyDescent="0.25">
      <c r="A7" s="264"/>
      <c r="B7" s="272"/>
      <c r="C7" s="270"/>
      <c r="D7" s="272"/>
      <c r="E7" s="232"/>
      <c r="F7" s="126" t="s">
        <v>413</v>
      </c>
      <c r="G7" s="127" t="s">
        <v>415</v>
      </c>
      <c r="H7" s="350"/>
      <c r="L7" s="81"/>
    </row>
    <row r="8" spans="1:12" x14ac:dyDescent="0.25">
      <c r="A8" s="48" t="str">
        <f>A3</f>
        <v>E.</v>
      </c>
      <c r="B8" s="49" t="s">
        <v>212</v>
      </c>
      <c r="C8" s="49"/>
      <c r="D8" s="44" t="str">
        <f>CONCATENATE(A8, B8, C8)</f>
        <v>E.3.</v>
      </c>
      <c r="E8" s="235" t="s">
        <v>14</v>
      </c>
      <c r="F8" s="235"/>
      <c r="G8" s="236"/>
      <c r="H8" s="237"/>
    </row>
    <row r="9" spans="1:12" x14ac:dyDescent="0.25">
      <c r="A9" s="50" t="str">
        <f>A3</f>
        <v>E.</v>
      </c>
      <c r="B9" s="51" t="str">
        <f>B8</f>
        <v>3.</v>
      </c>
      <c r="C9" s="52" t="s">
        <v>214</v>
      </c>
      <c r="D9" s="51" t="str">
        <f>CONCATENATE(A9, B9, C9)</f>
        <v>E.3.1.</v>
      </c>
      <c r="E9" s="296" t="s">
        <v>16</v>
      </c>
      <c r="F9" s="296"/>
      <c r="G9" s="297"/>
      <c r="H9" s="351"/>
    </row>
    <row r="10" spans="1:12" ht="105" x14ac:dyDescent="0.25">
      <c r="A10" s="53" t="str">
        <f>A3</f>
        <v>E.</v>
      </c>
      <c r="B10" s="54" t="str">
        <f>B8</f>
        <v>3.</v>
      </c>
      <c r="C10" s="55" t="s">
        <v>216</v>
      </c>
      <c r="D10" s="54" t="str">
        <f>CONCATENATE(A10, B10, C10)</f>
        <v>E.3.1.1</v>
      </c>
      <c r="E10" s="79" t="s">
        <v>17</v>
      </c>
      <c r="F10" s="110" t="s">
        <v>164</v>
      </c>
      <c r="G10" s="128" t="s">
        <v>409</v>
      </c>
      <c r="H10" s="188"/>
    </row>
    <row r="11" spans="1:12" ht="75" x14ac:dyDescent="0.25">
      <c r="A11" s="61" t="str">
        <f>A3</f>
        <v>E.</v>
      </c>
      <c r="B11" s="120" t="str">
        <f>B8</f>
        <v>3.</v>
      </c>
      <c r="C11" s="121" t="s">
        <v>217</v>
      </c>
      <c r="D11" s="129" t="str">
        <f>CONCATENATE(A11, B11, C11)</f>
        <v>E.3.1.2</v>
      </c>
      <c r="E11" s="92" t="s">
        <v>18</v>
      </c>
      <c r="F11" s="130" t="s">
        <v>165</v>
      </c>
      <c r="G11" s="123" t="s">
        <v>408</v>
      </c>
      <c r="H11" s="189"/>
    </row>
    <row r="12" spans="1:12" ht="90" x14ac:dyDescent="0.25">
      <c r="A12" s="53" t="str">
        <f>A3</f>
        <v>E.</v>
      </c>
      <c r="B12" s="54" t="str">
        <f>B8</f>
        <v>3.</v>
      </c>
      <c r="C12" s="55" t="s">
        <v>218</v>
      </c>
      <c r="D12" s="54" t="str">
        <f t="shared" ref="D12:D17" si="0">CONCATENATE(A12, B12, C12)</f>
        <v>E.3.1.3</v>
      </c>
      <c r="E12" s="79" t="s">
        <v>19</v>
      </c>
      <c r="F12" s="98" t="s">
        <v>166</v>
      </c>
      <c r="G12" s="128" t="s">
        <v>409</v>
      </c>
      <c r="H12" s="188"/>
    </row>
    <row r="13" spans="1:12" x14ac:dyDescent="0.25">
      <c r="A13" s="48" t="str">
        <f>A3</f>
        <v>E.</v>
      </c>
      <c r="B13" s="49" t="s">
        <v>213</v>
      </c>
      <c r="C13" s="49"/>
      <c r="D13" s="56" t="str">
        <f t="shared" si="0"/>
        <v>E.4.</v>
      </c>
      <c r="E13" s="235" t="s">
        <v>21</v>
      </c>
      <c r="F13" s="235"/>
      <c r="G13" s="281"/>
      <c r="H13" s="346"/>
    </row>
    <row r="14" spans="1:12" x14ac:dyDescent="0.25">
      <c r="A14" s="57" t="str">
        <f>A3</f>
        <v>E.</v>
      </c>
      <c r="B14" s="58" t="str">
        <f>B13</f>
        <v>4.</v>
      </c>
      <c r="C14" s="59" t="s">
        <v>214</v>
      </c>
      <c r="D14" s="60" t="str">
        <f t="shared" si="0"/>
        <v>E.4.1.</v>
      </c>
      <c r="E14" s="228" t="s">
        <v>160</v>
      </c>
      <c r="F14" s="326"/>
      <c r="G14" s="229"/>
      <c r="H14" s="347"/>
    </row>
    <row r="15" spans="1:12" ht="60" x14ac:dyDescent="0.25">
      <c r="A15" s="61" t="str">
        <f>A3</f>
        <v>E.</v>
      </c>
      <c r="B15" s="62" t="str">
        <f>B13</f>
        <v>4.</v>
      </c>
      <c r="C15" s="63" t="s">
        <v>216</v>
      </c>
      <c r="D15" s="62" t="str">
        <f t="shared" si="0"/>
        <v>E.4.1.1</v>
      </c>
      <c r="E15" s="94" t="s">
        <v>24</v>
      </c>
      <c r="F15" s="91" t="s">
        <v>167</v>
      </c>
      <c r="G15" s="128" t="s">
        <v>409</v>
      </c>
      <c r="H15" s="188"/>
    </row>
    <row r="16" spans="1:12" x14ac:dyDescent="0.25">
      <c r="A16" s="45" t="str">
        <f>A3</f>
        <v>E.</v>
      </c>
      <c r="B16" s="58" t="str">
        <f>B13</f>
        <v>4.</v>
      </c>
      <c r="C16" s="59" t="s">
        <v>210</v>
      </c>
      <c r="D16" s="46" t="str">
        <f t="shared" si="0"/>
        <v>E.4.2.</v>
      </c>
      <c r="E16" s="228" t="s">
        <v>25</v>
      </c>
      <c r="F16" s="276"/>
      <c r="G16" s="229"/>
      <c r="H16" s="348"/>
    </row>
    <row r="17" spans="1:8" ht="60" x14ac:dyDescent="0.25">
      <c r="A17" s="262" t="str">
        <f>A3</f>
        <v>E.</v>
      </c>
      <c r="B17" s="271" t="str">
        <f>B13</f>
        <v>4.</v>
      </c>
      <c r="C17" s="269" t="s">
        <v>209</v>
      </c>
      <c r="D17" s="267" t="str">
        <f t="shared" si="0"/>
        <v>E.4.2.1</v>
      </c>
      <c r="E17" s="231" t="s">
        <v>26</v>
      </c>
      <c r="F17" s="122" t="s">
        <v>416</v>
      </c>
      <c r="G17" s="123" t="s">
        <v>409</v>
      </c>
      <c r="H17" s="349"/>
    </row>
    <row r="18" spans="1:8" ht="93.75" customHeight="1" x14ac:dyDescent="0.25">
      <c r="A18" s="264"/>
      <c r="B18" s="272"/>
      <c r="C18" s="270"/>
      <c r="D18" s="268"/>
      <c r="E18" s="232"/>
      <c r="F18" s="126" t="s">
        <v>417</v>
      </c>
      <c r="G18" s="127" t="s">
        <v>533</v>
      </c>
      <c r="H18" s="352"/>
    </row>
    <row r="19" spans="1:8" ht="225" x14ac:dyDescent="0.25">
      <c r="A19" s="61" t="str">
        <f>A3</f>
        <v>E.</v>
      </c>
      <c r="B19" s="120" t="str">
        <f>B13</f>
        <v>4.</v>
      </c>
      <c r="C19" s="121" t="s">
        <v>215</v>
      </c>
      <c r="D19" s="129" t="str">
        <f t="shared" ref="D19:D28" si="1">CONCATENATE(A19, B19, C19)</f>
        <v>E.4.2.2</v>
      </c>
      <c r="E19" s="92" t="s">
        <v>27</v>
      </c>
      <c r="F19" s="122" t="s">
        <v>168</v>
      </c>
      <c r="G19" s="123" t="s">
        <v>409</v>
      </c>
      <c r="H19" s="187"/>
    </row>
    <row r="20" spans="1:8" x14ac:dyDescent="0.25">
      <c r="A20" s="48" t="str">
        <f>A3</f>
        <v>E.</v>
      </c>
      <c r="B20" s="43" t="s">
        <v>208</v>
      </c>
      <c r="C20" s="43"/>
      <c r="D20" s="56" t="str">
        <f t="shared" si="1"/>
        <v>E.5.</v>
      </c>
      <c r="E20" s="235" t="s">
        <v>29</v>
      </c>
      <c r="F20" s="235"/>
      <c r="G20" s="236"/>
      <c r="H20" s="237"/>
    </row>
    <row r="21" spans="1:8" x14ac:dyDescent="0.25">
      <c r="A21" s="45" t="str">
        <f>A3</f>
        <v>E.</v>
      </c>
      <c r="B21" s="58" t="str">
        <f>B20</f>
        <v>5.</v>
      </c>
      <c r="C21" s="59" t="s">
        <v>214</v>
      </c>
      <c r="D21" s="46" t="str">
        <f t="shared" si="1"/>
        <v>E.5.1.</v>
      </c>
      <c r="E21" s="228" t="s">
        <v>31</v>
      </c>
      <c r="F21" s="228"/>
      <c r="G21" s="229"/>
      <c r="H21" s="230"/>
    </row>
    <row r="22" spans="1:8" ht="60" x14ac:dyDescent="0.25">
      <c r="A22" s="61" t="str">
        <f>A3</f>
        <v>E.</v>
      </c>
      <c r="B22" s="121" t="str">
        <f>B20</f>
        <v>5.</v>
      </c>
      <c r="C22" s="121" t="s">
        <v>216</v>
      </c>
      <c r="D22" s="129" t="str">
        <f t="shared" si="1"/>
        <v>E.5.1.1</v>
      </c>
      <c r="E22" s="92" t="s">
        <v>32</v>
      </c>
      <c r="F22" s="122" t="s">
        <v>169</v>
      </c>
      <c r="G22" s="123" t="s">
        <v>409</v>
      </c>
      <c r="H22" s="187"/>
    </row>
    <row r="23" spans="1:8" ht="60" x14ac:dyDescent="0.25">
      <c r="A23" s="61" t="str">
        <f>A3</f>
        <v>E.</v>
      </c>
      <c r="B23" s="120" t="str">
        <f>B20</f>
        <v>5.</v>
      </c>
      <c r="C23" s="121" t="s">
        <v>217</v>
      </c>
      <c r="D23" s="129" t="str">
        <f t="shared" si="1"/>
        <v>E.5.1.2</v>
      </c>
      <c r="E23" s="92" t="s">
        <v>33</v>
      </c>
      <c r="F23" s="122" t="s">
        <v>170</v>
      </c>
      <c r="G23" s="123" t="s">
        <v>409</v>
      </c>
      <c r="H23" s="187"/>
    </row>
    <row r="24" spans="1:8" ht="60" x14ac:dyDescent="0.25">
      <c r="A24" s="53" t="str">
        <f>A3</f>
        <v>E.</v>
      </c>
      <c r="B24" s="54" t="str">
        <f>B20</f>
        <v>5.</v>
      </c>
      <c r="C24" s="55" t="s">
        <v>218</v>
      </c>
      <c r="D24" s="54" t="str">
        <f t="shared" si="1"/>
        <v>E.5.1.3</v>
      </c>
      <c r="E24" s="79" t="s">
        <v>34</v>
      </c>
      <c r="F24" s="79" t="s">
        <v>171</v>
      </c>
      <c r="G24" s="128" t="s">
        <v>409</v>
      </c>
      <c r="H24" s="188"/>
    </row>
    <row r="25" spans="1:8" x14ac:dyDescent="0.25">
      <c r="A25" s="45" t="str">
        <f>A3</f>
        <v>E.</v>
      </c>
      <c r="B25" s="58" t="str">
        <f>B20</f>
        <v>5.</v>
      </c>
      <c r="C25" s="59" t="s">
        <v>210</v>
      </c>
      <c r="D25" s="46" t="str">
        <f t="shared" si="1"/>
        <v>E.5.2.</v>
      </c>
      <c r="E25" s="228" t="s">
        <v>36</v>
      </c>
      <c r="F25" s="228"/>
      <c r="G25" s="229"/>
      <c r="H25" s="348"/>
    </row>
    <row r="26" spans="1:8" ht="75" x14ac:dyDescent="0.25">
      <c r="A26" s="61" t="str">
        <f>A3</f>
        <v>E.</v>
      </c>
      <c r="B26" s="120" t="str">
        <f>B20</f>
        <v>5.</v>
      </c>
      <c r="C26" s="121" t="s">
        <v>209</v>
      </c>
      <c r="D26" s="120" t="str">
        <f t="shared" si="1"/>
        <v>E.5.2.1</v>
      </c>
      <c r="E26" s="92" t="s">
        <v>37</v>
      </c>
      <c r="F26" s="122" t="s">
        <v>172</v>
      </c>
      <c r="G26" s="123" t="s">
        <v>409</v>
      </c>
      <c r="H26" s="187"/>
    </row>
    <row r="27" spans="1:8" ht="60" x14ac:dyDescent="0.25">
      <c r="A27" s="61" t="str">
        <f>A3</f>
        <v>E.</v>
      </c>
      <c r="B27" s="120" t="str">
        <f>B20</f>
        <v>5.</v>
      </c>
      <c r="C27" s="121" t="s">
        <v>215</v>
      </c>
      <c r="D27" s="129" t="str">
        <f t="shared" si="1"/>
        <v>E.5.2.2</v>
      </c>
      <c r="E27" s="92" t="s">
        <v>38</v>
      </c>
      <c r="F27" s="122" t="s">
        <v>173</v>
      </c>
      <c r="G27" s="123" t="s">
        <v>409</v>
      </c>
      <c r="H27" s="187"/>
    </row>
    <row r="28" spans="1:8" ht="90" x14ac:dyDescent="0.25">
      <c r="A28" s="262" t="str">
        <f>A3</f>
        <v>E.</v>
      </c>
      <c r="B28" s="271" t="str">
        <f>B20</f>
        <v>5.</v>
      </c>
      <c r="C28" s="269" t="s">
        <v>219</v>
      </c>
      <c r="D28" s="267" t="str">
        <f t="shared" si="1"/>
        <v>E.5.2.3</v>
      </c>
      <c r="E28" s="231" t="s">
        <v>39</v>
      </c>
      <c r="F28" s="124" t="s">
        <v>419</v>
      </c>
      <c r="G28" s="125" t="s">
        <v>409</v>
      </c>
      <c r="H28" s="349"/>
    </row>
    <row r="29" spans="1:8" ht="57.75" customHeight="1" x14ac:dyDescent="0.25">
      <c r="A29" s="264"/>
      <c r="B29" s="272"/>
      <c r="C29" s="270"/>
      <c r="D29" s="268"/>
      <c r="E29" s="232"/>
      <c r="F29" s="126" t="s">
        <v>420</v>
      </c>
      <c r="G29" s="127" t="s">
        <v>421</v>
      </c>
      <c r="H29" s="352"/>
    </row>
    <row r="30" spans="1:8" x14ac:dyDescent="0.25">
      <c r="A30" s="45" t="str">
        <f>A3</f>
        <v>E.</v>
      </c>
      <c r="B30" s="58" t="str">
        <f>B20</f>
        <v>5.</v>
      </c>
      <c r="C30" s="59" t="s">
        <v>212</v>
      </c>
      <c r="D30" s="46" t="str">
        <f>CONCATENATE(A30, B30, C30)</f>
        <v>E.5.3.</v>
      </c>
      <c r="E30" s="228" t="s">
        <v>40</v>
      </c>
      <c r="F30" s="228"/>
      <c r="G30" s="229"/>
      <c r="H30" s="230"/>
    </row>
    <row r="31" spans="1:8" ht="75" x14ac:dyDescent="0.25">
      <c r="A31" s="61" t="str">
        <f>A3</f>
        <v>E.</v>
      </c>
      <c r="B31" s="120" t="str">
        <f>B20</f>
        <v>5.</v>
      </c>
      <c r="C31" s="121" t="s">
        <v>220</v>
      </c>
      <c r="D31" s="129" t="str">
        <f>CONCATENATE(A31, B31, C31)</f>
        <v>E.5.3.1</v>
      </c>
      <c r="E31" s="92" t="s">
        <v>41</v>
      </c>
      <c r="F31" s="122" t="s">
        <v>174</v>
      </c>
      <c r="G31" s="123" t="s">
        <v>409</v>
      </c>
      <c r="H31" s="187"/>
    </row>
    <row r="32" spans="1:8" ht="30" x14ac:dyDescent="0.25">
      <c r="A32" s="262" t="str">
        <f>A3</f>
        <v>E.</v>
      </c>
      <c r="B32" s="271" t="str">
        <f>B20</f>
        <v>5.</v>
      </c>
      <c r="C32" s="269" t="s">
        <v>221</v>
      </c>
      <c r="D32" s="271" t="str">
        <f>CONCATENATE(A32, B32, C32)</f>
        <v>E.5.3.2</v>
      </c>
      <c r="E32" s="231" t="s">
        <v>42</v>
      </c>
      <c r="F32" s="79" t="s">
        <v>422</v>
      </c>
      <c r="G32" s="128" t="s">
        <v>409</v>
      </c>
      <c r="H32" s="358"/>
    </row>
    <row r="33" spans="1:8" ht="90" x14ac:dyDescent="0.25">
      <c r="A33" s="264"/>
      <c r="B33" s="272"/>
      <c r="C33" s="270"/>
      <c r="D33" s="272"/>
      <c r="E33" s="232"/>
      <c r="F33" s="92" t="s">
        <v>423</v>
      </c>
      <c r="G33" s="132" t="s">
        <v>424</v>
      </c>
      <c r="H33" s="359"/>
    </row>
    <row r="34" spans="1:8" ht="30" x14ac:dyDescent="0.25">
      <c r="A34" s="262" t="str">
        <f>A3</f>
        <v>E.</v>
      </c>
      <c r="B34" s="271" t="str">
        <f>B20</f>
        <v>5.</v>
      </c>
      <c r="C34" s="269" t="s">
        <v>222</v>
      </c>
      <c r="D34" s="267" t="str">
        <f>CONCATENATE(A34, B34, C34)</f>
        <v>E.5.3.3</v>
      </c>
      <c r="E34" s="231" t="s">
        <v>43</v>
      </c>
      <c r="F34" s="124" t="s">
        <v>426</v>
      </c>
      <c r="G34" s="125" t="s">
        <v>409</v>
      </c>
      <c r="H34" s="391"/>
    </row>
    <row r="35" spans="1:8" ht="45" x14ac:dyDescent="0.25">
      <c r="A35" s="263"/>
      <c r="B35" s="273"/>
      <c r="C35" s="275"/>
      <c r="D35" s="274"/>
      <c r="E35" s="253"/>
      <c r="F35" s="133" t="s">
        <v>425</v>
      </c>
      <c r="G35" s="134" t="s">
        <v>428</v>
      </c>
      <c r="H35" s="350"/>
    </row>
    <row r="36" spans="1:8" ht="30" x14ac:dyDescent="0.25">
      <c r="A36" s="264"/>
      <c r="B36" s="272"/>
      <c r="C36" s="270"/>
      <c r="D36" s="268"/>
      <c r="E36" s="232"/>
      <c r="F36" s="135" t="s">
        <v>427</v>
      </c>
      <c r="G36" s="127" t="s">
        <v>534</v>
      </c>
      <c r="H36" s="352"/>
    </row>
    <row r="37" spans="1:8" x14ac:dyDescent="0.25">
      <c r="A37" s="48" t="str">
        <f>A3</f>
        <v>E.</v>
      </c>
      <c r="B37" s="43" t="s">
        <v>211</v>
      </c>
      <c r="C37" s="43"/>
      <c r="D37" s="56" t="str">
        <f>CONCATENATE(A37, B37, C37)</f>
        <v>E.6.</v>
      </c>
      <c r="E37" s="235" t="s">
        <v>45</v>
      </c>
      <c r="F37" s="235"/>
      <c r="G37" s="236"/>
      <c r="H37" s="237"/>
    </row>
    <row r="38" spans="1:8" x14ac:dyDescent="0.25">
      <c r="A38" s="45" t="str">
        <f>A3</f>
        <v>E.</v>
      </c>
      <c r="B38" s="58" t="str">
        <f>B37</f>
        <v>6.</v>
      </c>
      <c r="C38" s="59" t="s">
        <v>214</v>
      </c>
      <c r="D38" s="46" t="str">
        <f>CONCATENATE(A38, B38, C38)</f>
        <v>E.6.1.</v>
      </c>
      <c r="E38" s="228" t="s">
        <v>47</v>
      </c>
      <c r="F38" s="228"/>
      <c r="G38" s="353"/>
      <c r="H38" s="230"/>
    </row>
    <row r="39" spans="1:8" ht="75" x14ac:dyDescent="0.25">
      <c r="A39" s="262" t="str">
        <f>A3</f>
        <v>E.</v>
      </c>
      <c r="B39" s="271" t="str">
        <f>B37</f>
        <v>6.</v>
      </c>
      <c r="C39" s="269" t="s">
        <v>216</v>
      </c>
      <c r="D39" s="267" t="str">
        <f>CONCATENATE(A39, B39, C39)</f>
        <v>E.6.1.1</v>
      </c>
      <c r="E39" s="231" t="s">
        <v>48</v>
      </c>
      <c r="F39" s="111" t="s">
        <v>430</v>
      </c>
      <c r="G39" s="136" t="s">
        <v>409</v>
      </c>
      <c r="H39" s="250"/>
    </row>
    <row r="40" spans="1:8" ht="60" x14ac:dyDescent="0.25">
      <c r="A40" s="263"/>
      <c r="B40" s="273"/>
      <c r="C40" s="275"/>
      <c r="D40" s="274"/>
      <c r="E40" s="253"/>
      <c r="F40" s="137" t="s">
        <v>432</v>
      </c>
      <c r="G40" s="136" t="s">
        <v>431</v>
      </c>
      <c r="H40" s="251"/>
    </row>
    <row r="41" spans="1:8" ht="60" x14ac:dyDescent="0.25">
      <c r="A41" s="264"/>
      <c r="B41" s="272"/>
      <c r="C41" s="270"/>
      <c r="D41" s="268"/>
      <c r="E41" s="232"/>
      <c r="F41" s="138" t="s">
        <v>429</v>
      </c>
      <c r="G41" s="136" t="s">
        <v>409</v>
      </c>
      <c r="H41" s="251"/>
    </row>
    <row r="42" spans="1:8" ht="30" x14ac:dyDescent="0.25">
      <c r="A42" s="262" t="str">
        <f>A3</f>
        <v>E.</v>
      </c>
      <c r="B42" s="271" t="str">
        <f>B37</f>
        <v>6.</v>
      </c>
      <c r="C42" s="269" t="s">
        <v>217</v>
      </c>
      <c r="D42" s="271" t="str">
        <f t="shared" ref="D42:D56" si="2">CONCATENATE(A42, B42, C42)</f>
        <v>E.6.1.2</v>
      </c>
      <c r="E42" s="231" t="s">
        <v>49</v>
      </c>
      <c r="F42" s="79" t="s">
        <v>436</v>
      </c>
      <c r="G42" s="139" t="s">
        <v>409</v>
      </c>
      <c r="H42" s="358"/>
    </row>
    <row r="43" spans="1:8" ht="60" x14ac:dyDescent="0.25">
      <c r="A43" s="263"/>
      <c r="B43" s="273"/>
      <c r="C43" s="275"/>
      <c r="D43" s="273"/>
      <c r="E43" s="253"/>
      <c r="F43" s="79" t="s">
        <v>433</v>
      </c>
      <c r="G43" s="128" t="s">
        <v>434</v>
      </c>
      <c r="H43" s="362"/>
    </row>
    <row r="44" spans="1:8" ht="60" x14ac:dyDescent="0.25">
      <c r="A44" s="263"/>
      <c r="B44" s="273"/>
      <c r="C44" s="275"/>
      <c r="D44" s="273"/>
      <c r="E44" s="253"/>
      <c r="F44" s="79" t="s">
        <v>435</v>
      </c>
      <c r="G44" s="128" t="s">
        <v>409</v>
      </c>
      <c r="H44" s="362"/>
    </row>
    <row r="45" spans="1:8" ht="30" x14ac:dyDescent="0.25">
      <c r="A45" s="264"/>
      <c r="B45" s="272"/>
      <c r="C45" s="270"/>
      <c r="D45" s="272"/>
      <c r="E45" s="232"/>
      <c r="F45" s="79" t="s">
        <v>437</v>
      </c>
      <c r="G45" s="128" t="s">
        <v>438</v>
      </c>
      <c r="H45" s="359"/>
    </row>
    <row r="46" spans="1:8" x14ac:dyDescent="0.25">
      <c r="A46" s="45" t="str">
        <f>A3</f>
        <v>E.</v>
      </c>
      <c r="B46" s="58" t="str">
        <f>B37</f>
        <v>6.</v>
      </c>
      <c r="C46" s="59" t="s">
        <v>210</v>
      </c>
      <c r="D46" s="46" t="str">
        <f t="shared" si="2"/>
        <v>E.6.2.</v>
      </c>
      <c r="E46" s="228" t="s">
        <v>51</v>
      </c>
      <c r="F46" s="228"/>
      <c r="G46" s="229"/>
      <c r="H46" s="357"/>
    </row>
    <row r="47" spans="1:8" ht="30" x14ac:dyDescent="0.25">
      <c r="A47" s="262" t="str">
        <f>A3</f>
        <v>E.</v>
      </c>
      <c r="B47" s="271" t="str">
        <f>B37</f>
        <v>6.</v>
      </c>
      <c r="C47" s="269" t="s">
        <v>209</v>
      </c>
      <c r="D47" s="271" t="str">
        <f t="shared" si="2"/>
        <v>E.6.2.1</v>
      </c>
      <c r="E47" s="363" t="s">
        <v>52</v>
      </c>
      <c r="F47" s="140" t="s">
        <v>440</v>
      </c>
      <c r="G47" s="128" t="s">
        <v>409</v>
      </c>
      <c r="H47" s="358"/>
    </row>
    <row r="48" spans="1:8" ht="60" x14ac:dyDescent="0.25">
      <c r="A48" s="263"/>
      <c r="B48" s="273"/>
      <c r="C48" s="275"/>
      <c r="D48" s="273"/>
      <c r="E48" s="364"/>
      <c r="F48" s="141" t="s">
        <v>439</v>
      </c>
      <c r="G48" s="128" t="s">
        <v>443</v>
      </c>
      <c r="H48" s="362"/>
    </row>
    <row r="49" spans="1:8" ht="60" x14ac:dyDescent="0.25">
      <c r="A49" s="264"/>
      <c r="B49" s="272"/>
      <c r="C49" s="270"/>
      <c r="D49" s="272"/>
      <c r="E49" s="365"/>
      <c r="F49" s="141" t="s">
        <v>441</v>
      </c>
      <c r="G49" s="128" t="s">
        <v>442</v>
      </c>
      <c r="H49" s="359"/>
    </row>
    <row r="50" spans="1:8" ht="30" x14ac:dyDescent="0.25">
      <c r="A50" s="262" t="str">
        <f>A3</f>
        <v>E.</v>
      </c>
      <c r="B50" s="271" t="str">
        <f>B37</f>
        <v>6.</v>
      </c>
      <c r="C50" s="269" t="s">
        <v>215</v>
      </c>
      <c r="D50" s="368" t="str">
        <f t="shared" si="2"/>
        <v>E.6.2.2</v>
      </c>
      <c r="E50" s="354" t="s">
        <v>53</v>
      </c>
      <c r="F50" s="91" t="s">
        <v>447</v>
      </c>
      <c r="G50" s="128" t="s">
        <v>409</v>
      </c>
      <c r="H50" s="358"/>
    </row>
    <row r="51" spans="1:8" ht="30" x14ac:dyDescent="0.25">
      <c r="A51" s="263"/>
      <c r="B51" s="273"/>
      <c r="C51" s="275"/>
      <c r="D51" s="369"/>
      <c r="E51" s="355"/>
      <c r="F51" s="142" t="s">
        <v>444</v>
      </c>
      <c r="G51" s="128" t="s">
        <v>445</v>
      </c>
      <c r="H51" s="362"/>
    </row>
    <row r="52" spans="1:8" ht="75" x14ac:dyDescent="0.25">
      <c r="A52" s="264"/>
      <c r="B52" s="272"/>
      <c r="C52" s="270"/>
      <c r="D52" s="370"/>
      <c r="E52" s="356"/>
      <c r="F52" s="142" t="s">
        <v>446</v>
      </c>
      <c r="G52" s="128" t="s">
        <v>442</v>
      </c>
      <c r="H52" s="359"/>
    </row>
    <row r="53" spans="1:8" ht="30" x14ac:dyDescent="0.25">
      <c r="A53" s="262" t="str">
        <f>A3</f>
        <v>E.</v>
      </c>
      <c r="B53" s="271" t="str">
        <f>B37</f>
        <v>6.</v>
      </c>
      <c r="C53" s="269" t="s">
        <v>219</v>
      </c>
      <c r="D53" s="271" t="str">
        <f t="shared" si="2"/>
        <v>E.6.2.3</v>
      </c>
      <c r="E53" s="360" t="s">
        <v>54</v>
      </c>
      <c r="F53" s="98" t="s">
        <v>448</v>
      </c>
      <c r="G53" s="128" t="s">
        <v>409</v>
      </c>
      <c r="H53" s="358"/>
    </row>
    <row r="54" spans="1:8" ht="90" x14ac:dyDescent="0.25">
      <c r="A54" s="264"/>
      <c r="B54" s="272"/>
      <c r="C54" s="270"/>
      <c r="D54" s="272"/>
      <c r="E54" s="232"/>
      <c r="F54" s="91" t="s">
        <v>449</v>
      </c>
      <c r="G54" s="128" t="s">
        <v>409</v>
      </c>
      <c r="H54" s="359"/>
    </row>
    <row r="55" spans="1:8" ht="45" x14ac:dyDescent="0.25">
      <c r="A55" s="53" t="str">
        <f>A3</f>
        <v>E.</v>
      </c>
      <c r="B55" s="54" t="str">
        <f>B37</f>
        <v>6.</v>
      </c>
      <c r="C55" s="55" t="s">
        <v>223</v>
      </c>
      <c r="D55" s="54" t="str">
        <f t="shared" si="2"/>
        <v>E.6.2.4</v>
      </c>
      <c r="E55" s="79" t="s">
        <v>55</v>
      </c>
      <c r="F55" s="93" t="s">
        <v>175</v>
      </c>
      <c r="G55" s="128" t="s">
        <v>409</v>
      </c>
      <c r="H55" s="188"/>
    </row>
    <row r="56" spans="1:8" x14ac:dyDescent="0.25">
      <c r="A56" s="262" t="str">
        <f>A3</f>
        <v>E.</v>
      </c>
      <c r="B56" s="271" t="str">
        <f>B37</f>
        <v>6.</v>
      </c>
      <c r="C56" s="269" t="s">
        <v>224</v>
      </c>
      <c r="D56" s="267" t="str">
        <f t="shared" si="2"/>
        <v>E.6.2.5</v>
      </c>
      <c r="E56" s="231" t="s">
        <v>56</v>
      </c>
      <c r="F56" s="231" t="s">
        <v>176</v>
      </c>
      <c r="G56" s="361" t="s">
        <v>409</v>
      </c>
      <c r="H56" s="350"/>
    </row>
    <row r="57" spans="1:8" ht="51" customHeight="1" x14ac:dyDescent="0.25">
      <c r="A57" s="264"/>
      <c r="B57" s="272"/>
      <c r="C57" s="270"/>
      <c r="D57" s="268"/>
      <c r="E57" s="232"/>
      <c r="F57" s="232"/>
      <c r="G57" s="361"/>
      <c r="H57" s="350"/>
    </row>
    <row r="58" spans="1:8" ht="60" x14ac:dyDescent="0.25">
      <c r="A58" s="53" t="str">
        <f>A3</f>
        <v>E.</v>
      </c>
      <c r="B58" s="54" t="str">
        <f>B37</f>
        <v>6.</v>
      </c>
      <c r="C58" s="55" t="s">
        <v>225</v>
      </c>
      <c r="D58" s="54" t="str">
        <f>CONCATENATE(A58, B58, C58)</f>
        <v>E.6.2.6</v>
      </c>
      <c r="E58" s="79" t="s">
        <v>57</v>
      </c>
      <c r="F58" s="93" t="s">
        <v>177</v>
      </c>
      <c r="G58" s="128" t="s">
        <v>409</v>
      </c>
      <c r="H58" s="188"/>
    </row>
    <row r="59" spans="1:8" x14ac:dyDescent="0.25">
      <c r="A59" s="45" t="str">
        <f>A3</f>
        <v>E.</v>
      </c>
      <c r="B59" s="46" t="str">
        <f>B37</f>
        <v>6.</v>
      </c>
      <c r="C59" s="47" t="s">
        <v>212</v>
      </c>
      <c r="D59" s="46" t="str">
        <f>CONCATENATE(A59, B59, C59)</f>
        <v>E.6.3.</v>
      </c>
      <c r="E59" s="228" t="s">
        <v>59</v>
      </c>
      <c r="F59" s="228"/>
      <c r="G59" s="246"/>
      <c r="H59" s="348"/>
    </row>
    <row r="60" spans="1:8" ht="14.1" customHeight="1" x14ac:dyDescent="0.25">
      <c r="A60" s="262" t="str">
        <f>A3</f>
        <v>E.</v>
      </c>
      <c r="B60" s="271" t="str">
        <f>B37</f>
        <v>6.</v>
      </c>
      <c r="C60" s="269" t="s">
        <v>220</v>
      </c>
      <c r="D60" s="271" t="str">
        <f>CONCATENATE(A60, B60, C60)</f>
        <v>E.6.3.1</v>
      </c>
      <c r="E60" s="231" t="s">
        <v>60</v>
      </c>
      <c r="F60" s="124" t="s">
        <v>450</v>
      </c>
      <c r="G60" s="123" t="s">
        <v>442</v>
      </c>
      <c r="H60" s="349"/>
    </row>
    <row r="61" spans="1:8" ht="30" x14ac:dyDescent="0.25">
      <c r="A61" s="264"/>
      <c r="B61" s="272"/>
      <c r="C61" s="270"/>
      <c r="D61" s="272"/>
      <c r="E61" s="232"/>
      <c r="F61" s="126" t="s">
        <v>451</v>
      </c>
      <c r="G61" s="128" t="s">
        <v>409</v>
      </c>
      <c r="H61" s="350"/>
    </row>
    <row r="62" spans="1:8" x14ac:dyDescent="0.25">
      <c r="A62" s="45" t="str">
        <f>A3</f>
        <v>E.</v>
      </c>
      <c r="B62" s="46" t="str">
        <f>B37</f>
        <v>6.</v>
      </c>
      <c r="C62" s="47" t="s">
        <v>213</v>
      </c>
      <c r="D62" s="46" t="str">
        <f>CONCATENATE(A62, B62, C62)</f>
        <v>E.6.4.</v>
      </c>
      <c r="E62" s="228" t="s">
        <v>62</v>
      </c>
      <c r="F62" s="228"/>
      <c r="G62" s="229"/>
      <c r="H62" s="347"/>
    </row>
    <row r="63" spans="1:8" ht="60" x14ac:dyDescent="0.25">
      <c r="A63" s="262" t="str">
        <f>A3</f>
        <v>E.</v>
      </c>
      <c r="B63" s="271" t="str">
        <f>B37</f>
        <v>6.</v>
      </c>
      <c r="C63" s="269" t="s">
        <v>226</v>
      </c>
      <c r="D63" s="271" t="str">
        <f>CONCATENATE(A63, B63, C63)</f>
        <v>E.6.4.1</v>
      </c>
      <c r="E63" s="366" t="s">
        <v>63</v>
      </c>
      <c r="F63" s="96" t="s">
        <v>453</v>
      </c>
      <c r="G63" s="128" t="s">
        <v>438</v>
      </c>
      <c r="H63" s="358"/>
    </row>
    <row r="64" spans="1:8" ht="30" x14ac:dyDescent="0.25">
      <c r="A64" s="264"/>
      <c r="B64" s="272"/>
      <c r="C64" s="270"/>
      <c r="D64" s="272"/>
      <c r="E64" s="367"/>
      <c r="F64" s="91" t="s">
        <v>452</v>
      </c>
      <c r="G64" s="128" t="s">
        <v>409</v>
      </c>
      <c r="H64" s="359"/>
    </row>
    <row r="65" spans="1:8" ht="90" x14ac:dyDescent="0.25">
      <c r="A65" s="262" t="str">
        <f>A3</f>
        <v>E.</v>
      </c>
      <c r="B65" s="271" t="str">
        <f>B37</f>
        <v>6.</v>
      </c>
      <c r="C65" s="269" t="s">
        <v>227</v>
      </c>
      <c r="D65" s="271" t="str">
        <f>CONCATENATE(A65, B65, C65)</f>
        <v>E.6.4.2</v>
      </c>
      <c r="E65" s="231" t="s">
        <v>64</v>
      </c>
      <c r="F65" s="143" t="s">
        <v>456</v>
      </c>
      <c r="G65" s="136" t="s">
        <v>438</v>
      </c>
      <c r="H65" s="358"/>
    </row>
    <row r="66" spans="1:8" ht="45" x14ac:dyDescent="0.25">
      <c r="A66" s="263"/>
      <c r="B66" s="273"/>
      <c r="C66" s="275"/>
      <c r="D66" s="273"/>
      <c r="E66" s="253"/>
      <c r="F66" s="143" t="s">
        <v>454</v>
      </c>
      <c r="G66" s="144" t="s">
        <v>409</v>
      </c>
      <c r="H66" s="362"/>
    </row>
    <row r="67" spans="1:8" ht="30" x14ac:dyDescent="0.25">
      <c r="A67" s="264"/>
      <c r="B67" s="272"/>
      <c r="C67" s="270"/>
      <c r="D67" s="272"/>
      <c r="E67" s="232"/>
      <c r="F67" s="145" t="s">
        <v>455</v>
      </c>
      <c r="G67" s="136" t="s">
        <v>457</v>
      </c>
      <c r="H67" s="359"/>
    </row>
    <row r="68" spans="1:8" ht="30" x14ac:dyDescent="0.25">
      <c r="A68" s="262" t="str">
        <f>A3</f>
        <v>E.</v>
      </c>
      <c r="B68" s="271" t="str">
        <f>B37</f>
        <v>6.</v>
      </c>
      <c r="C68" s="269" t="s">
        <v>228</v>
      </c>
      <c r="D68" s="267" t="str">
        <f>CONCATENATE(A68, B68, C68)</f>
        <v>E.6.4.3</v>
      </c>
      <c r="E68" s="231" t="s">
        <v>65</v>
      </c>
      <c r="F68" s="124" t="s">
        <v>458</v>
      </c>
      <c r="G68" s="146" t="s">
        <v>409</v>
      </c>
      <c r="H68" s="350"/>
    </row>
    <row r="69" spans="1:8" ht="27.75" customHeight="1" x14ac:dyDescent="0.25">
      <c r="A69" s="263"/>
      <c r="B69" s="273"/>
      <c r="C69" s="275"/>
      <c r="D69" s="274"/>
      <c r="E69" s="253"/>
      <c r="F69" s="126" t="s">
        <v>459</v>
      </c>
      <c r="G69" s="127" t="s">
        <v>460</v>
      </c>
      <c r="H69" s="350"/>
    </row>
    <row r="70" spans="1:8" ht="45" x14ac:dyDescent="0.25">
      <c r="A70" s="262" t="str">
        <f>A3</f>
        <v>E.</v>
      </c>
      <c r="B70" s="271" t="str">
        <f>B37</f>
        <v>6.</v>
      </c>
      <c r="C70" s="269" t="s">
        <v>229</v>
      </c>
      <c r="D70" s="271" t="str">
        <f t="shared" ref="D70:D80" si="3">CONCATENATE(A70, B70, C70)</f>
        <v>E.6.4.4</v>
      </c>
      <c r="E70" s="231" t="s">
        <v>66</v>
      </c>
      <c r="F70" s="79" t="s">
        <v>461</v>
      </c>
      <c r="G70" s="128" t="s">
        <v>409</v>
      </c>
      <c r="H70" s="358"/>
    </row>
    <row r="71" spans="1:8" ht="30" x14ac:dyDescent="0.25">
      <c r="A71" s="264"/>
      <c r="B71" s="272"/>
      <c r="C71" s="270"/>
      <c r="D71" s="272"/>
      <c r="E71" s="232"/>
      <c r="F71" s="79" t="s">
        <v>462</v>
      </c>
      <c r="G71" s="128" t="s">
        <v>438</v>
      </c>
      <c r="H71" s="359"/>
    </row>
    <row r="72" spans="1:8" x14ac:dyDescent="0.25">
      <c r="A72" s="48" t="str">
        <f>A3</f>
        <v>E.</v>
      </c>
      <c r="B72" s="43" t="s">
        <v>230</v>
      </c>
      <c r="C72" s="43"/>
      <c r="D72" s="56" t="str">
        <f t="shared" si="3"/>
        <v>E.7.</v>
      </c>
      <c r="E72" s="235" t="s">
        <v>68</v>
      </c>
      <c r="F72" s="235"/>
      <c r="G72" s="236"/>
      <c r="H72" s="346"/>
    </row>
    <row r="73" spans="1:8" x14ac:dyDescent="0.25">
      <c r="A73" s="45" t="str">
        <f>A3</f>
        <v>E.</v>
      </c>
      <c r="B73" s="58" t="str">
        <f>B72</f>
        <v>7.</v>
      </c>
      <c r="C73" s="59" t="s">
        <v>214</v>
      </c>
      <c r="D73" s="46" t="str">
        <f t="shared" si="3"/>
        <v>E.7.1.</v>
      </c>
      <c r="E73" s="228" t="s">
        <v>70</v>
      </c>
      <c r="F73" s="228"/>
      <c r="G73" s="229"/>
      <c r="H73" s="347"/>
    </row>
    <row r="74" spans="1:8" ht="45" x14ac:dyDescent="0.25">
      <c r="A74" s="262" t="str">
        <f>A3</f>
        <v>E.</v>
      </c>
      <c r="B74" s="271" t="str">
        <f>B72</f>
        <v>7.</v>
      </c>
      <c r="C74" s="269" t="s">
        <v>216</v>
      </c>
      <c r="D74" s="271" t="str">
        <f t="shared" si="3"/>
        <v>E.7.1.1</v>
      </c>
      <c r="E74" s="231" t="s">
        <v>71</v>
      </c>
      <c r="F74" s="93" t="s">
        <v>463</v>
      </c>
      <c r="G74" s="128" t="s">
        <v>409</v>
      </c>
      <c r="H74" s="358"/>
    </row>
    <row r="75" spans="1:8" ht="60" x14ac:dyDescent="0.25">
      <c r="A75" s="264"/>
      <c r="B75" s="272"/>
      <c r="C75" s="270"/>
      <c r="D75" s="272"/>
      <c r="E75" s="232"/>
      <c r="F75" s="91" t="s">
        <v>464</v>
      </c>
      <c r="G75" s="128" t="s">
        <v>438</v>
      </c>
      <c r="H75" s="359"/>
    </row>
    <row r="76" spans="1:8" ht="45" x14ac:dyDescent="0.25">
      <c r="A76" s="262" t="str">
        <f>A3</f>
        <v>E.</v>
      </c>
      <c r="B76" s="271" t="str">
        <f>B72</f>
        <v>7.</v>
      </c>
      <c r="C76" s="269" t="s">
        <v>217</v>
      </c>
      <c r="D76" s="271" t="str">
        <f t="shared" si="3"/>
        <v>E.7.1.2</v>
      </c>
      <c r="E76" s="231" t="s">
        <v>72</v>
      </c>
      <c r="F76" s="98" t="s">
        <v>465</v>
      </c>
      <c r="G76" s="128" t="s">
        <v>409</v>
      </c>
      <c r="H76" s="358"/>
    </row>
    <row r="77" spans="1:8" ht="75" x14ac:dyDescent="0.25">
      <c r="A77" s="264"/>
      <c r="B77" s="272"/>
      <c r="C77" s="270"/>
      <c r="D77" s="272"/>
      <c r="E77" s="232"/>
      <c r="F77" s="147" t="s">
        <v>466</v>
      </c>
      <c r="G77" s="128" t="s">
        <v>467</v>
      </c>
      <c r="H77" s="359"/>
    </row>
    <row r="78" spans="1:8" x14ac:dyDescent="0.25">
      <c r="A78" s="48" t="str">
        <f>A3</f>
        <v>E.</v>
      </c>
      <c r="B78" s="64" t="s">
        <v>231</v>
      </c>
      <c r="C78" s="43"/>
      <c r="D78" s="56" t="str">
        <f t="shared" si="3"/>
        <v>E.8.</v>
      </c>
      <c r="E78" s="235" t="s">
        <v>74</v>
      </c>
      <c r="F78" s="235"/>
      <c r="G78" s="236"/>
      <c r="H78" s="346"/>
    </row>
    <row r="79" spans="1:8" x14ac:dyDescent="0.25">
      <c r="A79" s="45" t="str">
        <f>A3</f>
        <v>E.</v>
      </c>
      <c r="B79" s="58" t="str">
        <f>B78</f>
        <v>8.</v>
      </c>
      <c r="C79" s="59" t="s">
        <v>214</v>
      </c>
      <c r="D79" s="46" t="str">
        <f t="shared" si="3"/>
        <v>E.8.1.</v>
      </c>
      <c r="E79" s="228" t="s">
        <v>76</v>
      </c>
      <c r="F79" s="228"/>
      <c r="G79" s="229"/>
      <c r="H79" s="230"/>
    </row>
    <row r="80" spans="1:8" ht="45" x14ac:dyDescent="0.25">
      <c r="A80" s="262" t="str">
        <f>A3</f>
        <v>E.</v>
      </c>
      <c r="B80" s="271" t="str">
        <f>B78</f>
        <v>8.</v>
      </c>
      <c r="C80" s="269" t="s">
        <v>216</v>
      </c>
      <c r="D80" s="267" t="str">
        <f t="shared" si="3"/>
        <v>E.8.1.1</v>
      </c>
      <c r="E80" s="231" t="s">
        <v>77</v>
      </c>
      <c r="F80" s="124" t="s">
        <v>468</v>
      </c>
      <c r="G80" s="125" t="s">
        <v>409</v>
      </c>
      <c r="H80" s="349"/>
    </row>
    <row r="81" spans="1:8" ht="30" x14ac:dyDescent="0.25">
      <c r="A81" s="263"/>
      <c r="B81" s="273"/>
      <c r="C81" s="275"/>
      <c r="D81" s="274"/>
      <c r="E81" s="253"/>
      <c r="F81" s="126" t="s">
        <v>469</v>
      </c>
      <c r="G81" s="127" t="s">
        <v>470</v>
      </c>
      <c r="H81" s="350"/>
    </row>
    <row r="82" spans="1:8" ht="45" x14ac:dyDescent="0.25">
      <c r="A82" s="53" t="str">
        <f>A3</f>
        <v>E.</v>
      </c>
      <c r="B82" s="54" t="str">
        <f>B78</f>
        <v>8.</v>
      </c>
      <c r="C82" s="55" t="s">
        <v>217</v>
      </c>
      <c r="D82" s="54" t="str">
        <f>CONCATENATE(A82, B82, C82)</f>
        <v>E.8.1.2</v>
      </c>
      <c r="E82" s="79" t="s">
        <v>78</v>
      </c>
      <c r="F82" s="79" t="s">
        <v>178</v>
      </c>
      <c r="G82" s="128" t="s">
        <v>410</v>
      </c>
      <c r="H82" s="188"/>
    </row>
    <row r="83" spans="1:8" ht="30" x14ac:dyDescent="0.25">
      <c r="A83" s="262" t="str">
        <f>A3</f>
        <v>E.</v>
      </c>
      <c r="B83" s="271" t="str">
        <f>B78</f>
        <v>8.</v>
      </c>
      <c r="C83" s="269" t="s">
        <v>218</v>
      </c>
      <c r="D83" s="267" t="str">
        <f>CONCATENATE(A83, B83, C83)</f>
        <v>E.8.1.3</v>
      </c>
      <c r="E83" s="231" t="s">
        <v>79</v>
      </c>
      <c r="F83" s="124" t="s">
        <v>471</v>
      </c>
      <c r="G83" s="125" t="s">
        <v>473</v>
      </c>
      <c r="H83" s="350"/>
    </row>
    <row r="84" spans="1:8" ht="90" x14ac:dyDescent="0.25">
      <c r="A84" s="263"/>
      <c r="B84" s="273"/>
      <c r="C84" s="275"/>
      <c r="D84" s="274"/>
      <c r="E84" s="253"/>
      <c r="F84" s="130" t="s">
        <v>472</v>
      </c>
      <c r="G84" s="146" t="s">
        <v>409</v>
      </c>
      <c r="H84" s="350"/>
    </row>
    <row r="85" spans="1:8" ht="45" x14ac:dyDescent="0.25">
      <c r="A85" s="61" t="str">
        <f>A3</f>
        <v>E.</v>
      </c>
      <c r="B85" s="120" t="str">
        <f>B78</f>
        <v>8.</v>
      </c>
      <c r="C85" s="121" t="s">
        <v>232</v>
      </c>
      <c r="D85" s="120" t="str">
        <f>CONCATENATE(A85, B85, C85)</f>
        <v>E.8.1.4</v>
      </c>
      <c r="E85" s="92" t="s">
        <v>80</v>
      </c>
      <c r="F85" s="92" t="s">
        <v>474</v>
      </c>
      <c r="G85" s="123" t="s">
        <v>470</v>
      </c>
      <c r="H85" s="187"/>
    </row>
    <row r="86" spans="1:8" x14ac:dyDescent="0.25">
      <c r="A86" s="45" t="str">
        <f>A3</f>
        <v>E.</v>
      </c>
      <c r="B86" s="58" t="str">
        <f>B78</f>
        <v>8.</v>
      </c>
      <c r="C86" s="59" t="s">
        <v>210</v>
      </c>
      <c r="D86" s="46" t="str">
        <f>CONCATENATE(A86, B86, C86)</f>
        <v>E.8.2.</v>
      </c>
      <c r="E86" s="228" t="s">
        <v>82</v>
      </c>
      <c r="F86" s="228"/>
      <c r="G86" s="229"/>
      <c r="H86" s="230"/>
    </row>
    <row r="87" spans="1:8" ht="45" x14ac:dyDescent="0.25">
      <c r="A87" s="262" t="str">
        <f>A3</f>
        <v>E.</v>
      </c>
      <c r="B87" s="271" t="str">
        <f>B78</f>
        <v>8.</v>
      </c>
      <c r="C87" s="269" t="s">
        <v>209</v>
      </c>
      <c r="D87" s="267" t="str">
        <f>CONCATENATE(A87, B87, C87)</f>
        <v>E.8.2.1</v>
      </c>
      <c r="E87" s="231" t="s">
        <v>83</v>
      </c>
      <c r="F87" s="124" t="s">
        <v>475</v>
      </c>
      <c r="G87" s="125" t="s">
        <v>409</v>
      </c>
      <c r="H87" s="349"/>
    </row>
    <row r="88" spans="1:8" ht="45" x14ac:dyDescent="0.25">
      <c r="A88" s="264"/>
      <c r="B88" s="272"/>
      <c r="C88" s="270"/>
      <c r="D88" s="268"/>
      <c r="E88" s="232"/>
      <c r="F88" s="126" t="s">
        <v>476</v>
      </c>
      <c r="G88" s="127" t="s">
        <v>438</v>
      </c>
      <c r="H88" s="350"/>
    </row>
    <row r="89" spans="1:8" ht="36.75" customHeight="1" x14ac:dyDescent="0.25">
      <c r="A89" s="53" t="str">
        <f>A3</f>
        <v>E.</v>
      </c>
      <c r="B89" s="54" t="str">
        <f>B78</f>
        <v>8.</v>
      </c>
      <c r="C89" s="55" t="s">
        <v>215</v>
      </c>
      <c r="D89" s="54" t="str">
        <f>CONCATENATE(A89, B89, C89)</f>
        <v>E.8.2.2</v>
      </c>
      <c r="E89" s="79" t="s">
        <v>84</v>
      </c>
      <c r="F89" s="93" t="s">
        <v>179</v>
      </c>
      <c r="G89" s="148" t="s">
        <v>410</v>
      </c>
      <c r="H89" s="188"/>
    </row>
    <row r="90" spans="1:8" ht="90" x14ac:dyDescent="0.25">
      <c r="A90" s="61" t="str">
        <f>A3</f>
        <v>E.</v>
      </c>
      <c r="B90" s="120" t="str">
        <f>B78</f>
        <v>8.</v>
      </c>
      <c r="C90" s="121" t="s">
        <v>219</v>
      </c>
      <c r="D90" s="129" t="str">
        <f>CONCATENATE(A90, B90, C90)</f>
        <v>E.8.2.3</v>
      </c>
      <c r="E90" s="92" t="s">
        <v>85</v>
      </c>
      <c r="F90" s="92" t="s">
        <v>180</v>
      </c>
      <c r="G90" s="123" t="s">
        <v>411</v>
      </c>
      <c r="H90" s="189"/>
    </row>
    <row r="91" spans="1:8" ht="45" x14ac:dyDescent="0.25">
      <c r="A91" s="61" t="str">
        <f>A3</f>
        <v>E.</v>
      </c>
      <c r="B91" s="120" t="str">
        <f>B78</f>
        <v>8.</v>
      </c>
      <c r="C91" s="121" t="s">
        <v>223</v>
      </c>
      <c r="D91" s="129" t="str">
        <f>CONCATENATE(A91, B91, C91)</f>
        <v>E.8.2.4</v>
      </c>
      <c r="E91" s="92" t="s">
        <v>86</v>
      </c>
      <c r="F91" s="92" t="s">
        <v>181</v>
      </c>
      <c r="G91" s="123" t="s">
        <v>411</v>
      </c>
      <c r="H91" s="187"/>
    </row>
    <row r="92" spans="1:8" ht="61.5" customHeight="1" x14ac:dyDescent="0.25">
      <c r="A92" s="262" t="str">
        <f>A3</f>
        <v>E.</v>
      </c>
      <c r="B92" s="271" t="str">
        <f>B78</f>
        <v>8.</v>
      </c>
      <c r="C92" s="269" t="s">
        <v>224</v>
      </c>
      <c r="D92" s="267" t="str">
        <f>CONCATENATE(A92, B92, C92)</f>
        <v>E.8.2.5</v>
      </c>
      <c r="E92" s="231" t="s">
        <v>87</v>
      </c>
      <c r="F92" s="124" t="s">
        <v>479</v>
      </c>
      <c r="G92" s="125" t="s">
        <v>409</v>
      </c>
      <c r="H92" s="349"/>
    </row>
    <row r="93" spans="1:8" ht="65.25" customHeight="1" x14ac:dyDescent="0.25">
      <c r="A93" s="263"/>
      <c r="B93" s="273"/>
      <c r="C93" s="275"/>
      <c r="D93" s="274"/>
      <c r="E93" s="253"/>
      <c r="F93" s="130" t="s">
        <v>480</v>
      </c>
      <c r="G93" s="146" t="s">
        <v>438</v>
      </c>
      <c r="H93" s="350"/>
    </row>
    <row r="94" spans="1:8" ht="65.25" customHeight="1" x14ac:dyDescent="0.25">
      <c r="A94" s="264"/>
      <c r="B94" s="272"/>
      <c r="C94" s="270"/>
      <c r="D94" s="268"/>
      <c r="E94" s="232"/>
      <c r="F94" s="135" t="s">
        <v>477</v>
      </c>
      <c r="G94" s="127" t="s">
        <v>478</v>
      </c>
      <c r="H94" s="352"/>
    </row>
    <row r="95" spans="1:8" x14ac:dyDescent="0.25">
      <c r="A95" s="48" t="str">
        <f>A3</f>
        <v>E.</v>
      </c>
      <c r="B95" s="43" t="s">
        <v>233</v>
      </c>
      <c r="C95" s="43"/>
      <c r="D95" s="56" t="str">
        <f>CONCATENATE(A95, B95, C95)</f>
        <v>E.9.</v>
      </c>
      <c r="E95" s="235" t="s">
        <v>89</v>
      </c>
      <c r="F95" s="235"/>
      <c r="G95" s="236"/>
      <c r="H95" s="237"/>
    </row>
    <row r="96" spans="1:8" x14ac:dyDescent="0.25">
      <c r="A96" s="45" t="str">
        <f>A3</f>
        <v>E.</v>
      </c>
      <c r="B96" s="58" t="str">
        <f>B95</f>
        <v>9.</v>
      </c>
      <c r="C96" s="59" t="s">
        <v>214</v>
      </c>
      <c r="D96" s="46" t="str">
        <f>CONCATENATE(A96, B96, C96)</f>
        <v>E.9.1.</v>
      </c>
      <c r="E96" s="228" t="s">
        <v>91</v>
      </c>
      <c r="F96" s="228"/>
      <c r="G96" s="229"/>
      <c r="H96" s="230"/>
    </row>
    <row r="97" spans="1:8" ht="60" x14ac:dyDescent="0.25">
      <c r="A97" s="61" t="str">
        <f>A3</f>
        <v>E.</v>
      </c>
      <c r="B97" s="120" t="str">
        <f>B95</f>
        <v>9.</v>
      </c>
      <c r="C97" s="121" t="s">
        <v>216</v>
      </c>
      <c r="D97" s="129" t="str">
        <f>CONCATENATE(A97, B97, C97)</f>
        <v>E.9.1.1</v>
      </c>
      <c r="E97" s="92" t="s">
        <v>92</v>
      </c>
      <c r="F97" s="131" t="s">
        <v>197</v>
      </c>
      <c r="G97" s="149" t="s">
        <v>409</v>
      </c>
      <c r="H97" s="187"/>
    </row>
    <row r="98" spans="1:8" ht="45" x14ac:dyDescent="0.25">
      <c r="A98" s="262" t="str">
        <f>A3</f>
        <v>E.</v>
      </c>
      <c r="B98" s="271" t="str">
        <f>B95</f>
        <v>9.</v>
      </c>
      <c r="C98" s="269" t="s">
        <v>217</v>
      </c>
      <c r="D98" s="271" t="str">
        <f>CONCATENATE(A98, B98, C98)</f>
        <v>E.9.1.2</v>
      </c>
      <c r="E98" s="231" t="s">
        <v>93</v>
      </c>
      <c r="F98" s="143" t="s">
        <v>481</v>
      </c>
      <c r="G98" s="136" t="s">
        <v>409</v>
      </c>
      <c r="H98" s="358"/>
    </row>
    <row r="99" spans="1:8" ht="60" x14ac:dyDescent="0.25">
      <c r="A99" s="264"/>
      <c r="B99" s="272"/>
      <c r="C99" s="270"/>
      <c r="D99" s="272"/>
      <c r="E99" s="232"/>
      <c r="F99" s="145" t="s">
        <v>482</v>
      </c>
      <c r="G99" s="150" t="s">
        <v>409</v>
      </c>
      <c r="H99" s="359"/>
    </row>
    <row r="100" spans="1:8" ht="45" x14ac:dyDescent="0.25">
      <c r="A100" s="53" t="str">
        <f>A3</f>
        <v>E.</v>
      </c>
      <c r="B100" s="54" t="str">
        <f>B96</f>
        <v>9.</v>
      </c>
      <c r="C100" s="55" t="s">
        <v>218</v>
      </c>
      <c r="D100" s="54" t="str">
        <f>CONCATENATE(A100, B100, C100)</f>
        <v>E.9.1.3</v>
      </c>
      <c r="E100" s="79" t="s">
        <v>94</v>
      </c>
      <c r="F100" s="79" t="s">
        <v>196</v>
      </c>
      <c r="G100" s="151" t="s">
        <v>409</v>
      </c>
      <c r="H100" s="188"/>
    </row>
    <row r="101" spans="1:8" ht="45" x14ac:dyDescent="0.25">
      <c r="A101" s="262" t="str">
        <f>A3</f>
        <v>E.</v>
      </c>
      <c r="B101" s="271" t="str">
        <f>B95</f>
        <v>9.</v>
      </c>
      <c r="C101" s="269" t="s">
        <v>232</v>
      </c>
      <c r="D101" s="267" t="str">
        <f>CONCATENATE(A101, B101, C101)</f>
        <v>E.9.1.4</v>
      </c>
      <c r="E101" s="231" t="s">
        <v>95</v>
      </c>
      <c r="F101" s="152" t="s">
        <v>483</v>
      </c>
      <c r="G101" s="151" t="s">
        <v>409</v>
      </c>
      <c r="H101" s="391"/>
    </row>
    <row r="102" spans="1:8" ht="45" x14ac:dyDescent="0.25">
      <c r="A102" s="263"/>
      <c r="B102" s="273"/>
      <c r="C102" s="275"/>
      <c r="D102" s="274"/>
      <c r="E102" s="253"/>
      <c r="F102" s="153" t="s">
        <v>484</v>
      </c>
      <c r="G102" s="151" t="s">
        <v>409</v>
      </c>
      <c r="H102" s="350"/>
    </row>
    <row r="103" spans="1:8" x14ac:dyDescent="0.25">
      <c r="A103" s="45" t="str">
        <f>A3</f>
        <v>E.</v>
      </c>
      <c r="B103" s="58" t="str">
        <f>B95</f>
        <v>9.</v>
      </c>
      <c r="C103" s="59" t="s">
        <v>210</v>
      </c>
      <c r="D103" s="46" t="str">
        <f>CONCATENATE(A103, B103, C103)</f>
        <v>E.9.2.</v>
      </c>
      <c r="E103" s="228" t="s">
        <v>96</v>
      </c>
      <c r="F103" s="228"/>
      <c r="G103" s="229"/>
      <c r="H103" s="230"/>
    </row>
    <row r="104" spans="1:8" ht="30" x14ac:dyDescent="0.25">
      <c r="A104" s="335" t="str">
        <f>A3</f>
        <v>E.</v>
      </c>
      <c r="B104" s="327" t="str">
        <f>B95</f>
        <v>9.</v>
      </c>
      <c r="C104" s="330" t="s">
        <v>209</v>
      </c>
      <c r="D104" s="271" t="str">
        <f>CONCATENATE(A104, B104, C104)</f>
        <v>E.9.2.1</v>
      </c>
      <c r="E104" s="319" t="s">
        <v>97</v>
      </c>
      <c r="F104" s="154" t="s">
        <v>485</v>
      </c>
      <c r="G104" s="151" t="s">
        <v>409</v>
      </c>
      <c r="H104" s="371"/>
    </row>
    <row r="105" spans="1:8" ht="90" x14ac:dyDescent="0.25">
      <c r="A105" s="263"/>
      <c r="B105" s="328"/>
      <c r="C105" s="331"/>
      <c r="D105" s="273"/>
      <c r="E105" s="320"/>
      <c r="F105" s="155" t="s">
        <v>487</v>
      </c>
      <c r="G105" s="156" t="s">
        <v>488</v>
      </c>
      <c r="H105" s="372"/>
    </row>
    <row r="106" spans="1:8" ht="30" x14ac:dyDescent="0.25">
      <c r="A106" s="263"/>
      <c r="B106" s="328"/>
      <c r="C106" s="331"/>
      <c r="D106" s="273"/>
      <c r="E106" s="320"/>
      <c r="F106" s="155" t="s">
        <v>490</v>
      </c>
      <c r="G106" s="156" t="s">
        <v>489</v>
      </c>
      <c r="H106" s="372"/>
    </row>
    <row r="107" spans="1:8" ht="45" x14ac:dyDescent="0.25">
      <c r="A107" s="264"/>
      <c r="B107" s="329"/>
      <c r="C107" s="332"/>
      <c r="D107" s="272"/>
      <c r="E107" s="321"/>
      <c r="F107" s="157" t="s">
        <v>486</v>
      </c>
      <c r="G107" s="158" t="s">
        <v>491</v>
      </c>
      <c r="H107" s="373"/>
    </row>
    <row r="108" spans="1:8" x14ac:dyDescent="0.25">
      <c r="A108" s="45" t="str">
        <f>A3</f>
        <v>E.</v>
      </c>
      <c r="B108" s="58" t="str">
        <f>B95</f>
        <v>9.</v>
      </c>
      <c r="C108" s="65" t="s">
        <v>212</v>
      </c>
      <c r="D108" s="46" t="str">
        <f>CONCATENATE(A108, B108, C108)</f>
        <v>E.9.3.</v>
      </c>
      <c r="E108" s="326" t="s">
        <v>98</v>
      </c>
      <c r="F108" s="228"/>
      <c r="G108" s="229"/>
      <c r="H108" s="230"/>
    </row>
    <row r="109" spans="1:8" ht="60" x14ac:dyDescent="0.25">
      <c r="A109" s="338" t="str">
        <f>A3</f>
        <v>E.</v>
      </c>
      <c r="B109" s="314" t="str">
        <f>B95</f>
        <v>9.</v>
      </c>
      <c r="C109" s="341" t="s">
        <v>220</v>
      </c>
      <c r="D109" s="377" t="str">
        <f>CONCATENATE(A109, B109, C109)</f>
        <v>E.9.3.1</v>
      </c>
      <c r="E109" s="354" t="s">
        <v>99</v>
      </c>
      <c r="F109" s="159" t="s">
        <v>492</v>
      </c>
      <c r="G109" s="160" t="s">
        <v>409</v>
      </c>
      <c r="H109" s="238"/>
    </row>
    <row r="110" spans="1:8" ht="30" x14ac:dyDescent="0.25">
      <c r="A110" s="339"/>
      <c r="B110" s="315"/>
      <c r="C110" s="342"/>
      <c r="D110" s="378"/>
      <c r="E110" s="355"/>
      <c r="F110" s="161" t="s">
        <v>493</v>
      </c>
      <c r="G110" s="136" t="s">
        <v>438</v>
      </c>
      <c r="H110" s="261"/>
    </row>
    <row r="111" spans="1:8" x14ac:dyDescent="0.25">
      <c r="A111" s="45" t="str">
        <f>A3</f>
        <v>E.</v>
      </c>
      <c r="B111" s="58" t="str">
        <f>B95</f>
        <v>9.</v>
      </c>
      <c r="C111" s="66" t="s">
        <v>213</v>
      </c>
      <c r="D111" s="46" t="str">
        <f>CONCATENATE(A111, B111, C111)</f>
        <v>E.9.4.</v>
      </c>
      <c r="E111" s="246" t="s">
        <v>100</v>
      </c>
      <c r="F111" s="247"/>
      <c r="G111" s="247"/>
      <c r="H111" s="376"/>
    </row>
    <row r="112" spans="1:8" ht="60" x14ac:dyDescent="0.25">
      <c r="A112" s="61" t="str">
        <f>A3</f>
        <v>E.</v>
      </c>
      <c r="B112" s="120" t="str">
        <f>B95</f>
        <v>9.</v>
      </c>
      <c r="C112" s="121" t="s">
        <v>226</v>
      </c>
      <c r="D112" s="129" t="str">
        <f>CONCATENATE(A112, B112, C112)</f>
        <v>E.9.4.1</v>
      </c>
      <c r="E112" s="92" t="s">
        <v>101</v>
      </c>
      <c r="F112" s="92" t="s">
        <v>182</v>
      </c>
      <c r="G112" s="123" t="s">
        <v>409</v>
      </c>
      <c r="H112" s="187"/>
    </row>
    <row r="113" spans="1:8" ht="30" x14ac:dyDescent="0.25">
      <c r="A113" s="53" t="str">
        <f>A3</f>
        <v>E.</v>
      </c>
      <c r="B113" s="54" t="str">
        <f>B95</f>
        <v>9.</v>
      </c>
      <c r="C113" s="63" t="s">
        <v>227</v>
      </c>
      <c r="D113" s="54" t="str">
        <f t="shared" ref="D113:D119" si="4">CONCATENATE(A113, B113, C113)</f>
        <v>E.9.4.2</v>
      </c>
      <c r="E113" s="92" t="s">
        <v>102</v>
      </c>
      <c r="F113" s="93" t="s">
        <v>494</v>
      </c>
      <c r="G113" s="162" t="s">
        <v>495</v>
      </c>
      <c r="H113" s="188"/>
    </row>
    <row r="114" spans="1:8" ht="30" x14ac:dyDescent="0.25">
      <c r="A114" s="53" t="str">
        <f>A3</f>
        <v>E.</v>
      </c>
      <c r="B114" s="54" t="str">
        <f>B95</f>
        <v>9.</v>
      </c>
      <c r="C114" s="55" t="s">
        <v>228</v>
      </c>
      <c r="D114" s="54" t="str">
        <f t="shared" si="4"/>
        <v>E.9.4.3</v>
      </c>
      <c r="E114" s="79" t="s">
        <v>103</v>
      </c>
      <c r="F114" s="98" t="s">
        <v>183</v>
      </c>
      <c r="G114" s="163" t="s">
        <v>496</v>
      </c>
      <c r="H114" s="188"/>
    </row>
    <row r="115" spans="1:8" ht="60" x14ac:dyDescent="0.25">
      <c r="A115" s="53" t="str">
        <f>A3</f>
        <v>E.</v>
      </c>
      <c r="B115" s="54" t="str">
        <f>B95</f>
        <v>9.</v>
      </c>
      <c r="C115" s="55" t="s">
        <v>229</v>
      </c>
      <c r="D115" s="54" t="str">
        <f t="shared" si="4"/>
        <v>E.9.4.4</v>
      </c>
      <c r="E115" s="79" t="s">
        <v>104</v>
      </c>
      <c r="F115" s="93" t="s">
        <v>497</v>
      </c>
      <c r="G115" s="164" t="s">
        <v>488</v>
      </c>
      <c r="H115" s="188"/>
    </row>
    <row r="116" spans="1:8" x14ac:dyDescent="0.25">
      <c r="A116" s="45" t="str">
        <f>A3</f>
        <v>E.</v>
      </c>
      <c r="B116" s="58" t="str">
        <f>B95</f>
        <v>9.</v>
      </c>
      <c r="C116" s="59" t="s">
        <v>208</v>
      </c>
      <c r="D116" s="46" t="str">
        <f t="shared" si="4"/>
        <v>E.9.5.</v>
      </c>
      <c r="E116" s="229" t="s">
        <v>105</v>
      </c>
      <c r="F116" s="277"/>
      <c r="G116" s="277"/>
      <c r="H116" s="381"/>
    </row>
    <row r="117" spans="1:8" ht="120" x14ac:dyDescent="0.25">
      <c r="A117" s="53" t="str">
        <f>A3</f>
        <v>E.</v>
      </c>
      <c r="B117" s="54" t="str">
        <f>B95</f>
        <v>9.</v>
      </c>
      <c r="C117" s="55" t="s">
        <v>234</v>
      </c>
      <c r="D117" s="54" t="str">
        <f t="shared" si="4"/>
        <v>E.9.5.1</v>
      </c>
      <c r="E117" s="79" t="s">
        <v>106</v>
      </c>
      <c r="F117" s="93" t="s">
        <v>184</v>
      </c>
      <c r="G117" s="151" t="s">
        <v>418</v>
      </c>
      <c r="H117" s="188"/>
    </row>
    <row r="118" spans="1:8" x14ac:dyDescent="0.25">
      <c r="A118" s="45" t="str">
        <f>A3</f>
        <v>E.</v>
      </c>
      <c r="B118" s="58" t="str">
        <f>B95</f>
        <v>9.</v>
      </c>
      <c r="C118" s="59" t="s">
        <v>211</v>
      </c>
      <c r="D118" s="46" t="str">
        <f t="shared" si="4"/>
        <v>E.9.6.</v>
      </c>
      <c r="E118" s="229" t="s">
        <v>107</v>
      </c>
      <c r="F118" s="277"/>
      <c r="G118" s="277"/>
      <c r="H118" s="376"/>
    </row>
    <row r="119" spans="1:8" ht="60" x14ac:dyDescent="0.25">
      <c r="A119" s="61" t="str">
        <f>A3</f>
        <v>E.</v>
      </c>
      <c r="B119" s="120" t="str">
        <f>B95</f>
        <v>9.</v>
      </c>
      <c r="C119" s="121" t="s">
        <v>235</v>
      </c>
      <c r="D119" s="129" t="str">
        <f t="shared" si="4"/>
        <v>E.9.6.1</v>
      </c>
      <c r="E119" s="92" t="s">
        <v>108</v>
      </c>
      <c r="F119" s="131" t="s">
        <v>498</v>
      </c>
      <c r="G119" s="165" t="s">
        <v>409</v>
      </c>
      <c r="H119" s="187"/>
    </row>
    <row r="120" spans="1:8" ht="30" x14ac:dyDescent="0.25">
      <c r="A120" s="374" t="str">
        <f>A3</f>
        <v>E.</v>
      </c>
      <c r="B120" s="374" t="str">
        <f>B95</f>
        <v>9.</v>
      </c>
      <c r="C120" s="375" t="s">
        <v>236</v>
      </c>
      <c r="D120" s="374" t="str">
        <f t="shared" ref="D120:D129" si="5">CONCATENATE(A120, B120, C120)</f>
        <v>E.9.6.2</v>
      </c>
      <c r="E120" s="383" t="s">
        <v>109</v>
      </c>
      <c r="F120" s="91" t="s">
        <v>499</v>
      </c>
      <c r="G120" s="136" t="s">
        <v>409</v>
      </c>
      <c r="H120" s="382"/>
    </row>
    <row r="121" spans="1:8" ht="45" x14ac:dyDescent="0.25">
      <c r="A121" s="374"/>
      <c r="B121" s="374"/>
      <c r="C121" s="375"/>
      <c r="D121" s="374"/>
      <c r="E121" s="383"/>
      <c r="F121" s="91" t="s">
        <v>500</v>
      </c>
      <c r="G121" s="166" t="s">
        <v>438</v>
      </c>
      <c r="H121" s="382"/>
    </row>
    <row r="122" spans="1:8" x14ac:dyDescent="0.25">
      <c r="A122" s="167" t="str">
        <f>A3</f>
        <v>E.</v>
      </c>
      <c r="B122" s="67" t="s">
        <v>237</v>
      </c>
      <c r="C122" s="67"/>
      <c r="D122" s="168" t="str">
        <f t="shared" si="5"/>
        <v>E.10.</v>
      </c>
      <c r="E122" s="281" t="s">
        <v>111</v>
      </c>
      <c r="F122" s="282"/>
      <c r="G122" s="282"/>
      <c r="H122" s="380"/>
    </row>
    <row r="123" spans="1:8" x14ac:dyDescent="0.25">
      <c r="A123" s="169" t="str">
        <f>A3</f>
        <v>E.</v>
      </c>
      <c r="B123" s="170" t="str">
        <f>B122</f>
        <v>10.</v>
      </c>
      <c r="C123" s="65" t="s">
        <v>214</v>
      </c>
      <c r="D123" s="171" t="str">
        <f t="shared" si="5"/>
        <v>E.10.1.</v>
      </c>
      <c r="E123" s="353" t="s">
        <v>113</v>
      </c>
      <c r="F123" s="317"/>
      <c r="G123" s="317"/>
      <c r="H123" s="379"/>
    </row>
    <row r="124" spans="1:8" ht="30" x14ac:dyDescent="0.25">
      <c r="A124" s="374" t="str">
        <f>A3</f>
        <v>E.</v>
      </c>
      <c r="B124" s="374" t="str">
        <f>B122</f>
        <v>10.</v>
      </c>
      <c r="C124" s="375" t="s">
        <v>216</v>
      </c>
      <c r="D124" s="374" t="str">
        <f t="shared" si="5"/>
        <v>E.10.1.1</v>
      </c>
      <c r="E124" s="383" t="s">
        <v>114</v>
      </c>
      <c r="F124" s="91" t="s">
        <v>501</v>
      </c>
      <c r="G124" s="136" t="s">
        <v>409</v>
      </c>
      <c r="H124" s="358"/>
    </row>
    <row r="125" spans="1:8" x14ac:dyDescent="0.25">
      <c r="A125" s="374"/>
      <c r="B125" s="374"/>
      <c r="C125" s="375"/>
      <c r="D125" s="374"/>
      <c r="E125" s="383"/>
      <c r="F125" s="91" t="s">
        <v>502</v>
      </c>
      <c r="G125" s="166" t="s">
        <v>505</v>
      </c>
      <c r="H125" s="362"/>
    </row>
    <row r="126" spans="1:8" ht="30" x14ac:dyDescent="0.25">
      <c r="A126" s="374"/>
      <c r="B126" s="374"/>
      <c r="C126" s="375"/>
      <c r="D126" s="374"/>
      <c r="E126" s="383"/>
      <c r="F126" s="91" t="s">
        <v>503</v>
      </c>
      <c r="G126" s="166" t="s">
        <v>504</v>
      </c>
      <c r="H126" s="362"/>
    </row>
    <row r="127" spans="1:8" ht="45" x14ac:dyDescent="0.25">
      <c r="A127" s="374"/>
      <c r="B127" s="374"/>
      <c r="C127" s="375"/>
      <c r="D127" s="374"/>
      <c r="E127" s="383"/>
      <c r="F127" s="91" t="s">
        <v>506</v>
      </c>
      <c r="G127" s="166" t="s">
        <v>507</v>
      </c>
      <c r="H127" s="359"/>
    </row>
    <row r="128" spans="1:8" x14ac:dyDescent="0.25">
      <c r="A128" s="172" t="str">
        <f>A3</f>
        <v>E.</v>
      </c>
      <c r="B128" s="173" t="str">
        <f>B122</f>
        <v>10.</v>
      </c>
      <c r="C128" s="174" t="s">
        <v>210</v>
      </c>
      <c r="D128" s="173" t="str">
        <f t="shared" si="5"/>
        <v>E.10.2.</v>
      </c>
      <c r="E128" s="246" t="s">
        <v>115</v>
      </c>
      <c r="F128" s="247"/>
      <c r="G128" s="247"/>
      <c r="H128" s="376"/>
    </row>
    <row r="129" spans="1:8" ht="51.75" customHeight="1" x14ac:dyDescent="0.25">
      <c r="A129" s="262" t="str">
        <f>A3</f>
        <v>E.</v>
      </c>
      <c r="B129" s="271" t="str">
        <f>B122</f>
        <v>10.</v>
      </c>
      <c r="C129" s="269" t="s">
        <v>209</v>
      </c>
      <c r="D129" s="267" t="str">
        <f t="shared" si="5"/>
        <v>E.10.2.1</v>
      </c>
      <c r="E129" s="231" t="s">
        <v>116</v>
      </c>
      <c r="F129" s="152" t="s">
        <v>508</v>
      </c>
      <c r="G129" s="175" t="s">
        <v>409</v>
      </c>
      <c r="H129" s="349"/>
    </row>
    <row r="130" spans="1:8" ht="66.75" customHeight="1" x14ac:dyDescent="0.25">
      <c r="A130" s="263"/>
      <c r="B130" s="273"/>
      <c r="C130" s="275"/>
      <c r="D130" s="274"/>
      <c r="E130" s="253"/>
      <c r="F130" s="176" t="s">
        <v>509</v>
      </c>
      <c r="G130" s="177" t="s">
        <v>478</v>
      </c>
      <c r="H130" s="350"/>
    </row>
    <row r="131" spans="1:8" ht="73.5" customHeight="1" x14ac:dyDescent="0.25">
      <c r="A131" s="264"/>
      <c r="B131" s="272"/>
      <c r="C131" s="270"/>
      <c r="D131" s="268"/>
      <c r="E131" s="232"/>
      <c r="F131" s="153" t="s">
        <v>510</v>
      </c>
      <c r="G131" s="178" t="s">
        <v>504</v>
      </c>
      <c r="H131" s="350"/>
    </row>
    <row r="132" spans="1:8" ht="120" x14ac:dyDescent="0.25">
      <c r="A132" s="53" t="str">
        <f>A3</f>
        <v>E.</v>
      </c>
      <c r="B132" s="54" t="str">
        <f>B122</f>
        <v>10.</v>
      </c>
      <c r="C132" s="55" t="s">
        <v>215</v>
      </c>
      <c r="D132" s="54" t="str">
        <f>CONCATENATE(A132, B132, C132)</f>
        <v>E.10.2.2</v>
      </c>
      <c r="E132" s="79" t="s">
        <v>117</v>
      </c>
      <c r="F132" s="93" t="s">
        <v>185</v>
      </c>
      <c r="G132" s="175" t="s">
        <v>409</v>
      </c>
      <c r="H132" s="188"/>
    </row>
    <row r="133" spans="1:8" ht="60" x14ac:dyDescent="0.25">
      <c r="A133" s="61" t="str">
        <f>A3</f>
        <v>E.</v>
      </c>
      <c r="B133" s="62" t="str">
        <f>B122</f>
        <v>10.</v>
      </c>
      <c r="C133" s="63" t="s">
        <v>219</v>
      </c>
      <c r="D133" s="62" t="str">
        <f>CONCATENATE(A133, B133, C133)</f>
        <v>E.10.2.3</v>
      </c>
      <c r="E133" s="92" t="s">
        <v>118</v>
      </c>
      <c r="F133" s="95" t="s">
        <v>511</v>
      </c>
      <c r="G133" s="179" t="s">
        <v>438</v>
      </c>
      <c r="H133" s="190"/>
    </row>
    <row r="134" spans="1:8" ht="55.5" customHeight="1" x14ac:dyDescent="0.25">
      <c r="A134" s="374" t="str">
        <f>A3</f>
        <v>E.</v>
      </c>
      <c r="B134" s="374" t="str">
        <f>B122</f>
        <v>10.</v>
      </c>
      <c r="C134" s="375" t="s">
        <v>223</v>
      </c>
      <c r="D134" s="384" t="str">
        <f>CONCATENATE(A134, B134, C134)</f>
        <v>E.10.2.4</v>
      </c>
      <c r="E134" s="383" t="s">
        <v>119</v>
      </c>
      <c r="F134" s="161" t="s">
        <v>512</v>
      </c>
      <c r="G134" s="136" t="s">
        <v>409</v>
      </c>
      <c r="H134" s="390"/>
    </row>
    <row r="135" spans="1:8" ht="48.75" customHeight="1" x14ac:dyDescent="0.25">
      <c r="A135" s="374"/>
      <c r="B135" s="374"/>
      <c r="C135" s="375"/>
      <c r="D135" s="384"/>
      <c r="E135" s="383"/>
      <c r="F135" s="161" t="s">
        <v>513</v>
      </c>
      <c r="G135" s="136" t="s">
        <v>438</v>
      </c>
      <c r="H135" s="390"/>
    </row>
    <row r="136" spans="1:8" ht="15" customHeight="1" x14ac:dyDescent="0.25">
      <c r="A136" s="167" t="str">
        <f>A3</f>
        <v>E.</v>
      </c>
      <c r="B136" s="67" t="s">
        <v>238</v>
      </c>
      <c r="C136" s="67"/>
      <c r="D136" s="168" t="str">
        <f>CONCATENATE(A136, B136, C136)</f>
        <v>E.11.</v>
      </c>
      <c r="E136" s="281" t="s">
        <v>121</v>
      </c>
      <c r="F136" s="282"/>
      <c r="G136" s="282"/>
      <c r="H136" s="380"/>
    </row>
    <row r="137" spans="1:8" ht="15" customHeight="1" x14ac:dyDescent="0.25">
      <c r="A137" s="45" t="str">
        <f>A3</f>
        <v>E.</v>
      </c>
      <c r="B137" s="58" t="str">
        <f>B136</f>
        <v>11.</v>
      </c>
      <c r="C137" s="59" t="s">
        <v>214</v>
      </c>
      <c r="D137" s="46" t="str">
        <f>CONCATENATE(A137, B137, C137)</f>
        <v>E.11.1.</v>
      </c>
      <c r="E137" s="229" t="s">
        <v>123</v>
      </c>
      <c r="F137" s="277"/>
      <c r="G137" s="277"/>
      <c r="H137" s="248"/>
    </row>
    <row r="138" spans="1:8" ht="60" x14ac:dyDescent="0.25">
      <c r="A138" s="61" t="str">
        <f>A3</f>
        <v>E.</v>
      </c>
      <c r="B138" s="120" t="str">
        <f>B136</f>
        <v>11.</v>
      </c>
      <c r="C138" s="121" t="s">
        <v>216</v>
      </c>
      <c r="D138" s="129" t="str">
        <f>CONCATENATE(A138, B138, C138)</f>
        <v>E.11.1.1</v>
      </c>
      <c r="E138" s="92" t="s">
        <v>124</v>
      </c>
      <c r="F138" s="92" t="s">
        <v>186</v>
      </c>
      <c r="G138" s="180" t="s">
        <v>409</v>
      </c>
      <c r="H138" s="187"/>
    </row>
    <row r="139" spans="1:8" ht="60" x14ac:dyDescent="0.25">
      <c r="A139" s="374" t="str">
        <f>A3</f>
        <v>E.</v>
      </c>
      <c r="B139" s="374" t="str">
        <f>B136</f>
        <v>11.</v>
      </c>
      <c r="C139" s="375" t="s">
        <v>217</v>
      </c>
      <c r="D139" s="374" t="str">
        <f>CONCATENATE(A139, B139, C139)</f>
        <v>E.11.1.2</v>
      </c>
      <c r="E139" s="383" t="s">
        <v>125</v>
      </c>
      <c r="F139" s="91" t="s">
        <v>514</v>
      </c>
      <c r="G139" s="166" t="s">
        <v>438</v>
      </c>
      <c r="H139" s="188"/>
    </row>
    <row r="140" spans="1:8" ht="60" x14ac:dyDescent="0.25">
      <c r="A140" s="374"/>
      <c r="B140" s="374"/>
      <c r="C140" s="375"/>
      <c r="D140" s="374"/>
      <c r="E140" s="383"/>
      <c r="F140" s="91" t="s">
        <v>515</v>
      </c>
      <c r="G140" s="136" t="s">
        <v>409</v>
      </c>
      <c r="H140" s="188"/>
    </row>
    <row r="141" spans="1:8" ht="45" x14ac:dyDescent="0.25">
      <c r="A141" s="181" t="str">
        <f>A3</f>
        <v>E.</v>
      </c>
      <c r="B141" s="182" t="str">
        <f>B136</f>
        <v>11.</v>
      </c>
      <c r="C141" s="183" t="s">
        <v>218</v>
      </c>
      <c r="D141" s="182" t="str">
        <f>CONCATENATE(A141, B141, C141)</f>
        <v>E.11.1.3</v>
      </c>
      <c r="E141" s="184" t="s">
        <v>126</v>
      </c>
      <c r="F141" s="147" t="s">
        <v>516</v>
      </c>
      <c r="G141" s="163" t="s">
        <v>438</v>
      </c>
      <c r="H141" s="191"/>
    </row>
    <row r="142" spans="1:8" ht="15" customHeight="1" x14ac:dyDescent="0.25">
      <c r="A142" s="45" t="str">
        <f>A3</f>
        <v>E.</v>
      </c>
      <c r="B142" s="58" t="str">
        <f>B136</f>
        <v>11.</v>
      </c>
      <c r="C142" s="59" t="s">
        <v>210</v>
      </c>
      <c r="D142" s="46" t="str">
        <f>CONCATENATE(A142, B142, C142)</f>
        <v>E.11.2.</v>
      </c>
      <c r="E142" s="229" t="s">
        <v>127</v>
      </c>
      <c r="F142" s="277"/>
      <c r="G142" s="277"/>
      <c r="H142" s="376"/>
    </row>
    <row r="143" spans="1:8" ht="30" x14ac:dyDescent="0.25">
      <c r="A143" s="385" t="str">
        <f>A3</f>
        <v>E.</v>
      </c>
      <c r="B143" s="385" t="str">
        <f>B136</f>
        <v>11.</v>
      </c>
      <c r="C143" s="386" t="s">
        <v>209</v>
      </c>
      <c r="D143" s="387" t="str">
        <f>CONCATENATE(A143, B143, C143)</f>
        <v>E.11.2.1</v>
      </c>
      <c r="E143" s="388" t="s">
        <v>128</v>
      </c>
      <c r="F143" s="159" t="s">
        <v>517</v>
      </c>
      <c r="G143" s="160" t="s">
        <v>409</v>
      </c>
      <c r="H143" s="389"/>
    </row>
    <row r="144" spans="1:8" ht="45.95" customHeight="1" x14ac:dyDescent="0.25">
      <c r="A144" s="374"/>
      <c r="B144" s="374"/>
      <c r="C144" s="375"/>
      <c r="D144" s="384"/>
      <c r="E144" s="383"/>
      <c r="F144" s="161" t="s">
        <v>518</v>
      </c>
      <c r="G144" s="136" t="s">
        <v>478</v>
      </c>
      <c r="H144" s="390"/>
    </row>
    <row r="145" spans="1:8" ht="90" x14ac:dyDescent="0.25">
      <c r="A145" s="181" t="str">
        <f>A3</f>
        <v>E.</v>
      </c>
      <c r="B145" s="182" t="str">
        <f>B136</f>
        <v>11.</v>
      </c>
      <c r="C145" s="183" t="s">
        <v>215</v>
      </c>
      <c r="D145" s="182" t="str">
        <f t="shared" ref="D145:D152" si="6">CONCATENATE(A145, B145, C145)</f>
        <v>E.11.2.2</v>
      </c>
      <c r="E145" s="184" t="s">
        <v>129</v>
      </c>
      <c r="F145" s="184" t="s">
        <v>198</v>
      </c>
      <c r="G145" s="160" t="s">
        <v>409</v>
      </c>
      <c r="H145" s="191"/>
    </row>
    <row r="146" spans="1:8" ht="90" x14ac:dyDescent="0.25">
      <c r="A146" s="61" t="str">
        <f>A3</f>
        <v>E.</v>
      </c>
      <c r="B146" s="120" t="str">
        <f>B136</f>
        <v>11.</v>
      </c>
      <c r="C146" s="121" t="s">
        <v>219</v>
      </c>
      <c r="D146" s="129" t="str">
        <f t="shared" si="6"/>
        <v>E.11.2.3</v>
      </c>
      <c r="E146" s="92" t="s">
        <v>130</v>
      </c>
      <c r="F146" s="92" t="s">
        <v>187</v>
      </c>
      <c r="G146" s="160" t="s">
        <v>409</v>
      </c>
      <c r="H146" s="189"/>
    </row>
    <row r="147" spans="1:8" x14ac:dyDescent="0.25">
      <c r="A147" s="48" t="str">
        <f>A3</f>
        <v>E.</v>
      </c>
      <c r="B147" s="49" t="s">
        <v>239</v>
      </c>
      <c r="C147" s="49"/>
      <c r="D147" s="56" t="str">
        <f t="shared" si="6"/>
        <v>E.12.</v>
      </c>
      <c r="E147" s="278" t="s">
        <v>132</v>
      </c>
      <c r="F147" s="279"/>
      <c r="G147" s="279"/>
      <c r="H147" s="280"/>
    </row>
    <row r="148" spans="1:8" ht="15" customHeight="1" x14ac:dyDescent="0.25">
      <c r="A148" s="45" t="str">
        <f>A3</f>
        <v>E.</v>
      </c>
      <c r="B148" s="58" t="str">
        <f>B147</f>
        <v>12.</v>
      </c>
      <c r="C148" s="59" t="s">
        <v>214</v>
      </c>
      <c r="D148" s="46" t="str">
        <f t="shared" si="6"/>
        <v>E.12.1.</v>
      </c>
      <c r="E148" s="229" t="s">
        <v>134</v>
      </c>
      <c r="F148" s="277"/>
      <c r="G148" s="277"/>
      <c r="H148" s="248"/>
    </row>
    <row r="149" spans="1:8" ht="75" x14ac:dyDescent="0.25">
      <c r="A149" s="61" t="str">
        <f>A3</f>
        <v>E.</v>
      </c>
      <c r="B149" s="120" t="str">
        <f>B147</f>
        <v>12.</v>
      </c>
      <c r="C149" s="121" t="s">
        <v>216</v>
      </c>
      <c r="D149" s="129" t="str">
        <f t="shared" si="6"/>
        <v>E.12.1.1</v>
      </c>
      <c r="E149" s="92" t="s">
        <v>135</v>
      </c>
      <c r="F149" s="92" t="s">
        <v>188</v>
      </c>
      <c r="G149" s="160" t="s">
        <v>409</v>
      </c>
      <c r="H149" s="187"/>
    </row>
    <row r="150" spans="1:8" ht="15" customHeight="1" x14ac:dyDescent="0.25">
      <c r="A150" s="48" t="str">
        <f>A3</f>
        <v>E.</v>
      </c>
      <c r="B150" s="43" t="s">
        <v>240</v>
      </c>
      <c r="C150" s="43"/>
      <c r="D150" s="56" t="str">
        <f t="shared" si="6"/>
        <v>E.13.</v>
      </c>
      <c r="E150" s="101" t="s">
        <v>136</v>
      </c>
      <c r="F150" s="102"/>
      <c r="G150" s="185"/>
      <c r="H150" s="192"/>
    </row>
    <row r="151" spans="1:8" ht="15" customHeight="1" x14ac:dyDescent="0.25">
      <c r="A151" s="45" t="str">
        <f>A3</f>
        <v>E.</v>
      </c>
      <c r="B151" s="58" t="str">
        <f>B150</f>
        <v>13.</v>
      </c>
      <c r="C151" s="59" t="s">
        <v>214</v>
      </c>
      <c r="D151" s="46" t="str">
        <f t="shared" si="6"/>
        <v>E.13.1.</v>
      </c>
      <c r="E151" s="229" t="s">
        <v>137</v>
      </c>
      <c r="F151" s="277"/>
      <c r="G151" s="277"/>
      <c r="H151" s="248"/>
    </row>
    <row r="152" spans="1:8" ht="60" x14ac:dyDescent="0.25">
      <c r="A152" s="61" t="str">
        <f>A3</f>
        <v>E.</v>
      </c>
      <c r="B152" s="120" t="str">
        <f>B150</f>
        <v>13.</v>
      </c>
      <c r="C152" s="121" t="s">
        <v>216</v>
      </c>
      <c r="D152" s="129" t="str">
        <f t="shared" si="6"/>
        <v>E.13.1.1</v>
      </c>
      <c r="E152" s="92" t="s">
        <v>138</v>
      </c>
      <c r="F152" s="100" t="s">
        <v>189</v>
      </c>
      <c r="G152" s="160" t="s">
        <v>409</v>
      </c>
      <c r="H152" s="187"/>
    </row>
    <row r="153" spans="1:8" ht="75" x14ac:dyDescent="0.25">
      <c r="A153" s="53" t="str">
        <f>A3</f>
        <v>E.</v>
      </c>
      <c r="B153" s="54" t="str">
        <f>B150</f>
        <v>13.</v>
      </c>
      <c r="C153" s="55" t="s">
        <v>217</v>
      </c>
      <c r="D153" s="54" t="str">
        <f t="shared" ref="D153:D159" si="7">CONCATENATE(A153, B153, C153)</f>
        <v>E.13.1.2</v>
      </c>
      <c r="E153" s="79" t="s">
        <v>139</v>
      </c>
      <c r="F153" s="93" t="s">
        <v>190</v>
      </c>
      <c r="G153" s="162" t="s">
        <v>478</v>
      </c>
      <c r="H153" s="188"/>
    </row>
    <row r="154" spans="1:8" ht="90" x14ac:dyDescent="0.25">
      <c r="A154" s="53" t="str">
        <f>A3</f>
        <v>E.</v>
      </c>
      <c r="B154" s="54" t="str">
        <f>B150</f>
        <v>13.</v>
      </c>
      <c r="C154" s="55" t="s">
        <v>218</v>
      </c>
      <c r="D154" s="54" t="str">
        <f t="shared" si="7"/>
        <v>E.13.1.3</v>
      </c>
      <c r="E154" s="79" t="s">
        <v>140</v>
      </c>
      <c r="F154" s="109" t="s">
        <v>191</v>
      </c>
      <c r="G154" s="162" t="s">
        <v>478</v>
      </c>
      <c r="H154" s="188"/>
    </row>
    <row r="155" spans="1:8" ht="90" x14ac:dyDescent="0.25">
      <c r="A155" s="53" t="str">
        <f>A3</f>
        <v>E.</v>
      </c>
      <c r="B155" s="54" t="str">
        <f>B150</f>
        <v>13.</v>
      </c>
      <c r="C155" s="55" t="s">
        <v>232</v>
      </c>
      <c r="D155" s="54" t="str">
        <f t="shared" si="7"/>
        <v>E.13.1.4</v>
      </c>
      <c r="E155" s="79" t="s">
        <v>141</v>
      </c>
      <c r="F155" s="95" t="s">
        <v>519</v>
      </c>
      <c r="G155" s="160" t="s">
        <v>409</v>
      </c>
      <c r="H155" s="188"/>
    </row>
    <row r="156" spans="1:8" ht="60" x14ac:dyDescent="0.25">
      <c r="A156" s="53" t="str">
        <f>A3</f>
        <v>E.</v>
      </c>
      <c r="B156" s="54" t="str">
        <f>B150</f>
        <v>13.</v>
      </c>
      <c r="C156" s="55" t="s">
        <v>241</v>
      </c>
      <c r="D156" s="54" t="str">
        <f t="shared" si="7"/>
        <v>E.13.1.5</v>
      </c>
      <c r="E156" s="79" t="s">
        <v>142</v>
      </c>
      <c r="F156" s="98" t="s">
        <v>520</v>
      </c>
      <c r="G156" s="163" t="s">
        <v>521</v>
      </c>
      <c r="H156" s="193"/>
    </row>
    <row r="157" spans="1:8" ht="30" x14ac:dyDescent="0.25">
      <c r="A157" s="262" t="str">
        <f>A3</f>
        <v>E.</v>
      </c>
      <c r="B157" s="271" t="str">
        <f>B150</f>
        <v>13.</v>
      </c>
      <c r="C157" s="269" t="s">
        <v>242</v>
      </c>
      <c r="D157" s="271" t="str">
        <f t="shared" si="7"/>
        <v>E.13.1.6</v>
      </c>
      <c r="E157" s="231" t="s">
        <v>143</v>
      </c>
      <c r="F157" s="93" t="s">
        <v>522</v>
      </c>
      <c r="G157" s="164" t="s">
        <v>438</v>
      </c>
      <c r="H157" s="260"/>
    </row>
    <row r="158" spans="1:8" ht="45" x14ac:dyDescent="0.25">
      <c r="A158" s="264"/>
      <c r="B158" s="272"/>
      <c r="C158" s="270"/>
      <c r="D158" s="272"/>
      <c r="E158" s="232"/>
      <c r="F158" s="93" t="s">
        <v>523</v>
      </c>
      <c r="G158" s="160" t="s">
        <v>409</v>
      </c>
      <c r="H158" s="239"/>
    </row>
    <row r="159" spans="1:8" ht="45" x14ac:dyDescent="0.25">
      <c r="A159" s="61" t="str">
        <f>A3</f>
        <v>E.</v>
      </c>
      <c r="B159" s="120" t="str">
        <f>B150</f>
        <v>13.</v>
      </c>
      <c r="C159" s="121" t="s">
        <v>243</v>
      </c>
      <c r="D159" s="129" t="str">
        <f t="shared" si="7"/>
        <v>E.13.1.7</v>
      </c>
      <c r="E159" s="92" t="s">
        <v>144</v>
      </c>
      <c r="F159" s="92" t="s">
        <v>192</v>
      </c>
      <c r="G159" s="160" t="s">
        <v>409</v>
      </c>
      <c r="H159" s="189"/>
    </row>
    <row r="160" spans="1:8" x14ac:dyDescent="0.25">
      <c r="A160" s="48" t="str">
        <f>A3</f>
        <v>E.</v>
      </c>
      <c r="B160" s="49" t="s">
        <v>244</v>
      </c>
      <c r="C160" s="49"/>
      <c r="D160" s="56" t="str">
        <f t="shared" ref="D160:D170" si="8">CONCATENATE(A160, B160, C160)</f>
        <v>E.14.</v>
      </c>
      <c r="E160" s="235" t="s">
        <v>145</v>
      </c>
      <c r="F160" s="235"/>
      <c r="G160" s="236"/>
      <c r="H160" s="237"/>
    </row>
    <row r="161" spans="1:8" x14ac:dyDescent="0.25">
      <c r="A161" s="45" t="str">
        <f>A3</f>
        <v>E.</v>
      </c>
      <c r="B161" s="58" t="str">
        <f>B160</f>
        <v>14.</v>
      </c>
      <c r="C161" s="59" t="s">
        <v>214</v>
      </c>
      <c r="D161" s="46" t="str">
        <f t="shared" si="8"/>
        <v>E.14.1.</v>
      </c>
      <c r="E161" s="228" t="s">
        <v>146</v>
      </c>
      <c r="F161" s="228"/>
      <c r="G161" s="229"/>
      <c r="H161" s="347"/>
    </row>
    <row r="162" spans="1:8" ht="75" x14ac:dyDescent="0.25">
      <c r="A162" s="61" t="str">
        <f>A3</f>
        <v>E.</v>
      </c>
      <c r="B162" s="62" t="str">
        <f>B160</f>
        <v>14.</v>
      </c>
      <c r="C162" s="63" t="s">
        <v>216</v>
      </c>
      <c r="D162" s="62" t="str">
        <f t="shared" si="8"/>
        <v>E.14.1.1</v>
      </c>
      <c r="E162" s="92" t="s">
        <v>147</v>
      </c>
      <c r="F162" s="93" t="s">
        <v>193</v>
      </c>
      <c r="G162" s="186" t="s">
        <v>409</v>
      </c>
      <c r="H162" s="190"/>
    </row>
    <row r="163" spans="1:8" ht="30" x14ac:dyDescent="0.25">
      <c r="A163" s="374" t="str">
        <f>A3</f>
        <v>E.</v>
      </c>
      <c r="B163" s="374" t="str">
        <f>B160</f>
        <v>14.</v>
      </c>
      <c r="C163" s="375" t="s">
        <v>217</v>
      </c>
      <c r="D163" s="374" t="str">
        <f t="shared" si="8"/>
        <v>E.14.1.2</v>
      </c>
      <c r="E163" s="383" t="s">
        <v>148</v>
      </c>
      <c r="F163" s="91" t="s">
        <v>524</v>
      </c>
      <c r="G163" s="136" t="s">
        <v>409</v>
      </c>
      <c r="H163" s="382"/>
    </row>
    <row r="164" spans="1:8" ht="60" x14ac:dyDescent="0.25">
      <c r="A164" s="374"/>
      <c r="B164" s="374"/>
      <c r="C164" s="375"/>
      <c r="D164" s="374"/>
      <c r="E164" s="383"/>
      <c r="F164" s="91" t="s">
        <v>525</v>
      </c>
      <c r="G164" s="166" t="s">
        <v>438</v>
      </c>
      <c r="H164" s="382"/>
    </row>
    <row r="165" spans="1:8" x14ac:dyDescent="0.25">
      <c r="A165" s="167" t="str">
        <f>A3</f>
        <v>E.</v>
      </c>
      <c r="B165" s="67" t="s">
        <v>245</v>
      </c>
      <c r="C165" s="67"/>
      <c r="D165" s="168" t="str">
        <f t="shared" si="8"/>
        <v>E.15.</v>
      </c>
      <c r="E165" s="325" t="s">
        <v>149</v>
      </c>
      <c r="F165" s="325"/>
      <c r="G165" s="281"/>
      <c r="H165" s="346"/>
    </row>
    <row r="166" spans="1:8" x14ac:dyDescent="0.25">
      <c r="A166" s="169" t="str">
        <f>A3</f>
        <v>E.</v>
      </c>
      <c r="B166" s="170" t="str">
        <f>B165</f>
        <v>15.</v>
      </c>
      <c r="C166" s="65" t="s">
        <v>214</v>
      </c>
      <c r="D166" s="171" t="str">
        <f t="shared" si="8"/>
        <v>E.15.1.</v>
      </c>
      <c r="E166" s="326" t="s">
        <v>150</v>
      </c>
      <c r="F166" s="326"/>
      <c r="G166" s="353"/>
      <c r="H166" s="347"/>
    </row>
    <row r="167" spans="1:8" ht="60" x14ac:dyDescent="0.25">
      <c r="A167" s="374" t="str">
        <f>A3</f>
        <v>E.</v>
      </c>
      <c r="B167" s="374" t="str">
        <f>B165</f>
        <v>15.</v>
      </c>
      <c r="C167" s="375" t="s">
        <v>216</v>
      </c>
      <c r="D167" s="374" t="str">
        <f t="shared" si="8"/>
        <v>E.15.1.1</v>
      </c>
      <c r="E167" s="383" t="s">
        <v>151</v>
      </c>
      <c r="F167" s="91" t="s">
        <v>526</v>
      </c>
      <c r="G167" s="136" t="s">
        <v>409</v>
      </c>
      <c r="H167" s="382"/>
    </row>
    <row r="168" spans="1:8" ht="45" x14ac:dyDescent="0.25">
      <c r="A168" s="374"/>
      <c r="B168" s="374"/>
      <c r="C168" s="375"/>
      <c r="D168" s="374"/>
      <c r="E168" s="383"/>
      <c r="F168" s="91" t="s">
        <v>527</v>
      </c>
      <c r="G168" s="166" t="s">
        <v>438</v>
      </c>
      <c r="H168" s="382"/>
    </row>
    <row r="169" spans="1:8" ht="90" x14ac:dyDescent="0.25">
      <c r="A169" s="181" t="str">
        <f>A3</f>
        <v>E.</v>
      </c>
      <c r="B169" s="182" t="str">
        <f>B165</f>
        <v>15.</v>
      </c>
      <c r="C169" s="183" t="s">
        <v>217</v>
      </c>
      <c r="D169" s="182" t="str">
        <f t="shared" si="8"/>
        <v>E.15.1.2</v>
      </c>
      <c r="E169" s="184" t="s">
        <v>152</v>
      </c>
      <c r="F169" s="147" t="s">
        <v>194</v>
      </c>
      <c r="G169" s="136" t="s">
        <v>409</v>
      </c>
      <c r="H169" s="193"/>
    </row>
    <row r="170" spans="1:8" ht="90" x14ac:dyDescent="0.25">
      <c r="A170" s="61" t="str">
        <f>A3</f>
        <v>E.</v>
      </c>
      <c r="B170" s="120" t="str">
        <f>B165</f>
        <v>15.</v>
      </c>
      <c r="C170" s="121" t="s">
        <v>218</v>
      </c>
      <c r="D170" s="129" t="str">
        <f t="shared" si="8"/>
        <v>E.15.1.3</v>
      </c>
      <c r="E170" s="92" t="s">
        <v>153</v>
      </c>
      <c r="F170" s="92" t="s">
        <v>528</v>
      </c>
      <c r="G170" s="136" t="s">
        <v>409</v>
      </c>
      <c r="H170" s="194"/>
    </row>
    <row r="171" spans="1:8" ht="60" x14ac:dyDescent="0.25">
      <c r="A171" s="68" t="str">
        <f>A3</f>
        <v>E.</v>
      </c>
      <c r="B171" s="69" t="str">
        <f>B165</f>
        <v>15.</v>
      </c>
      <c r="C171" s="70" t="s">
        <v>232</v>
      </c>
      <c r="D171" s="70" t="str">
        <f>CONCATENATE(A171, B171, C171)</f>
        <v>E.15.1.4</v>
      </c>
      <c r="E171" s="110" t="s">
        <v>154</v>
      </c>
      <c r="F171" s="111" t="s">
        <v>195</v>
      </c>
      <c r="G171" s="136" t="s">
        <v>409</v>
      </c>
      <c r="H171" s="195"/>
    </row>
  </sheetData>
  <sheetProtection password="BC9E" sheet="1" objects="1" scenarios="1" formatCells="0" selectLockedCells="1"/>
  <customSheetViews>
    <customSheetView guid="{0B92A7DB-EB69-4F21-AC40-BDA564C5F775}">
      <pane ySplit="2" topLeftCell="A3" activePane="bottomLeft" state="frozen"/>
      <selection pane="bottomLeft" sqref="A1:D1"/>
      <pageMargins left="0.7" right="0.7" top="0.75" bottom="0.75" header="0.3" footer="0.3"/>
      <pageSetup paperSize="9" orientation="portrait"/>
    </customSheetView>
  </customSheetViews>
  <mergeCells count="255">
    <mergeCell ref="A34:A36"/>
    <mergeCell ref="B34:B36"/>
    <mergeCell ref="C34:C36"/>
    <mergeCell ref="D34:D36"/>
    <mergeCell ref="E34:E36"/>
    <mergeCell ref="H34:H36"/>
    <mergeCell ref="E30:H30"/>
    <mergeCell ref="E32:E33"/>
    <mergeCell ref="A17:A18"/>
    <mergeCell ref="B17:B18"/>
    <mergeCell ref="C17:C18"/>
    <mergeCell ref="D17:D18"/>
    <mergeCell ref="A32:A33"/>
    <mergeCell ref="E25:H25"/>
    <mergeCell ref="A28:A29"/>
    <mergeCell ref="B28:B29"/>
    <mergeCell ref="C28:C29"/>
    <mergeCell ref="D28:D29"/>
    <mergeCell ref="H32:H33"/>
    <mergeCell ref="B32:B33"/>
    <mergeCell ref="C32:C33"/>
    <mergeCell ref="D32:D33"/>
    <mergeCell ref="E108:H108"/>
    <mergeCell ref="H101:H102"/>
    <mergeCell ref="E103:H103"/>
    <mergeCell ref="E95:H95"/>
    <mergeCell ref="E96:H96"/>
    <mergeCell ref="E98:E99"/>
    <mergeCell ref="E78:H78"/>
    <mergeCell ref="E79:H79"/>
    <mergeCell ref="E86:H86"/>
    <mergeCell ref="H98:H99"/>
    <mergeCell ref="H92:H94"/>
    <mergeCell ref="E92:E94"/>
    <mergeCell ref="E87:E88"/>
    <mergeCell ref="H87:H88"/>
    <mergeCell ref="E142:H142"/>
    <mergeCell ref="H143:H144"/>
    <mergeCell ref="E166:H166"/>
    <mergeCell ref="H163:H164"/>
    <mergeCell ref="H124:H127"/>
    <mergeCell ref="H157:H158"/>
    <mergeCell ref="E147:H147"/>
    <mergeCell ref="E148:H148"/>
    <mergeCell ref="E151:H151"/>
    <mergeCell ref="E136:H136"/>
    <mergeCell ref="E137:H137"/>
    <mergeCell ref="E139:E140"/>
    <mergeCell ref="E128:H128"/>
    <mergeCell ref="H129:H131"/>
    <mergeCell ref="H134:H135"/>
    <mergeCell ref="A167:A168"/>
    <mergeCell ref="B167:B168"/>
    <mergeCell ref="C167:C168"/>
    <mergeCell ref="D167:D168"/>
    <mergeCell ref="E167:E168"/>
    <mergeCell ref="H167:H168"/>
    <mergeCell ref="A143:A144"/>
    <mergeCell ref="B143:B144"/>
    <mergeCell ref="C143:C144"/>
    <mergeCell ref="D143:D144"/>
    <mergeCell ref="E143:E144"/>
    <mergeCell ref="A163:A164"/>
    <mergeCell ref="B163:B164"/>
    <mergeCell ref="C163:C164"/>
    <mergeCell ref="D163:D164"/>
    <mergeCell ref="E163:E164"/>
    <mergeCell ref="D157:D158"/>
    <mergeCell ref="C157:C158"/>
    <mergeCell ref="B157:B158"/>
    <mergeCell ref="A157:A158"/>
    <mergeCell ref="E160:H160"/>
    <mergeCell ref="E161:H161"/>
    <mergeCell ref="E165:H165"/>
    <mergeCell ref="E157:E158"/>
    <mergeCell ref="A129:A131"/>
    <mergeCell ref="B129:B131"/>
    <mergeCell ref="C129:C131"/>
    <mergeCell ref="D129:D131"/>
    <mergeCell ref="E129:E131"/>
    <mergeCell ref="E124:E127"/>
    <mergeCell ref="D124:D127"/>
    <mergeCell ref="D139:D140"/>
    <mergeCell ref="A139:A140"/>
    <mergeCell ref="B139:B140"/>
    <mergeCell ref="C139:C140"/>
    <mergeCell ref="A134:A135"/>
    <mergeCell ref="B134:B135"/>
    <mergeCell ref="C134:C135"/>
    <mergeCell ref="D134:D135"/>
    <mergeCell ref="E134:E135"/>
    <mergeCell ref="A120:A121"/>
    <mergeCell ref="B120:B121"/>
    <mergeCell ref="C120:C121"/>
    <mergeCell ref="D120:D121"/>
    <mergeCell ref="H109:H110"/>
    <mergeCell ref="E111:H111"/>
    <mergeCell ref="A124:A127"/>
    <mergeCell ref="B124:B127"/>
    <mergeCell ref="C124:C127"/>
    <mergeCell ref="A109:A110"/>
    <mergeCell ref="B109:B110"/>
    <mergeCell ref="C109:C110"/>
    <mergeCell ref="D109:D110"/>
    <mergeCell ref="E109:E110"/>
    <mergeCell ref="E123:H123"/>
    <mergeCell ref="E122:H122"/>
    <mergeCell ref="E116:H116"/>
    <mergeCell ref="E118:H118"/>
    <mergeCell ref="H120:H121"/>
    <mergeCell ref="E120:E121"/>
    <mergeCell ref="A104:A107"/>
    <mergeCell ref="B104:B107"/>
    <mergeCell ref="C104:C107"/>
    <mergeCell ref="D104:D107"/>
    <mergeCell ref="E104:E107"/>
    <mergeCell ref="A101:A102"/>
    <mergeCell ref="H104:H107"/>
    <mergeCell ref="B101:B102"/>
    <mergeCell ref="C101:C102"/>
    <mergeCell ref="D101:D102"/>
    <mergeCell ref="E101:E102"/>
    <mergeCell ref="D98:D99"/>
    <mergeCell ref="A98:A99"/>
    <mergeCell ref="B98:B99"/>
    <mergeCell ref="C98:C99"/>
    <mergeCell ref="A76:A77"/>
    <mergeCell ref="B76:B77"/>
    <mergeCell ref="C76:C77"/>
    <mergeCell ref="A92:A94"/>
    <mergeCell ref="B92:B94"/>
    <mergeCell ref="C92:C94"/>
    <mergeCell ref="D92:D94"/>
    <mergeCell ref="A87:A88"/>
    <mergeCell ref="B87:B88"/>
    <mergeCell ref="C87:C88"/>
    <mergeCell ref="D87:D88"/>
    <mergeCell ref="D68:D69"/>
    <mergeCell ref="A74:A75"/>
    <mergeCell ref="H80:H81"/>
    <mergeCell ref="A83:A84"/>
    <mergeCell ref="B83:B84"/>
    <mergeCell ref="C83:C84"/>
    <mergeCell ref="D83:D84"/>
    <mergeCell ref="E83:E84"/>
    <mergeCell ref="H83:H84"/>
    <mergeCell ref="E76:E77"/>
    <mergeCell ref="D76:D77"/>
    <mergeCell ref="A80:A81"/>
    <mergeCell ref="B80:B81"/>
    <mergeCell ref="C80:C81"/>
    <mergeCell ref="D80:D81"/>
    <mergeCell ref="E80:E81"/>
    <mergeCell ref="D74:D75"/>
    <mergeCell ref="E74:E75"/>
    <mergeCell ref="H74:H75"/>
    <mergeCell ref="E72:H72"/>
    <mergeCell ref="E73:H73"/>
    <mergeCell ref="H76:H77"/>
    <mergeCell ref="B74:B75"/>
    <mergeCell ref="E39:E41"/>
    <mergeCell ref="H39:H41"/>
    <mergeCell ref="D42:D45"/>
    <mergeCell ref="C42:C45"/>
    <mergeCell ref="D39:D41"/>
    <mergeCell ref="C56:C57"/>
    <mergeCell ref="D56:D57"/>
    <mergeCell ref="E56:E57"/>
    <mergeCell ref="F56:F57"/>
    <mergeCell ref="H56:H57"/>
    <mergeCell ref="D47:D49"/>
    <mergeCell ref="D50:D52"/>
    <mergeCell ref="H50:H52"/>
    <mergeCell ref="E62:H62"/>
    <mergeCell ref="A68:A69"/>
    <mergeCell ref="B68:B69"/>
    <mergeCell ref="B65:B67"/>
    <mergeCell ref="A70:A71"/>
    <mergeCell ref="B70:B71"/>
    <mergeCell ref="C70:C71"/>
    <mergeCell ref="C53:C54"/>
    <mergeCell ref="B53:B54"/>
    <mergeCell ref="H70:H71"/>
    <mergeCell ref="B63:B64"/>
    <mergeCell ref="A63:A64"/>
    <mergeCell ref="E65:E67"/>
    <mergeCell ref="D65:D67"/>
    <mergeCell ref="C65:C67"/>
    <mergeCell ref="A65:A67"/>
    <mergeCell ref="H63:H64"/>
    <mergeCell ref="E63:E64"/>
    <mergeCell ref="D63:D64"/>
    <mergeCell ref="C63:C64"/>
    <mergeCell ref="H65:H67"/>
    <mergeCell ref="D70:D71"/>
    <mergeCell ref="E70:E71"/>
    <mergeCell ref="C68:C69"/>
    <mergeCell ref="E42:E45"/>
    <mergeCell ref="H42:H45"/>
    <mergeCell ref="H47:H49"/>
    <mergeCell ref="E47:E49"/>
    <mergeCell ref="C47:C49"/>
    <mergeCell ref="A42:A45"/>
    <mergeCell ref="A56:A57"/>
    <mergeCell ref="B56:B57"/>
    <mergeCell ref="C50:C52"/>
    <mergeCell ref="B60:B61"/>
    <mergeCell ref="C60:C61"/>
    <mergeCell ref="D60:D61"/>
    <mergeCell ref="E60:E61"/>
    <mergeCell ref="A47:A49"/>
    <mergeCell ref="B47:B49"/>
    <mergeCell ref="B50:B52"/>
    <mergeCell ref="A50:A52"/>
    <mergeCell ref="E59:H59"/>
    <mergeCell ref="H60:H61"/>
    <mergeCell ref="G56:G57"/>
    <mergeCell ref="C74:C75"/>
    <mergeCell ref="E68:E69"/>
    <mergeCell ref="H68:H69"/>
    <mergeCell ref="B6:B7"/>
    <mergeCell ref="A6:A7"/>
    <mergeCell ref="H28:H29"/>
    <mergeCell ref="E20:H20"/>
    <mergeCell ref="E21:H21"/>
    <mergeCell ref="H17:H18"/>
    <mergeCell ref="E17:E18"/>
    <mergeCell ref="E37:H37"/>
    <mergeCell ref="E38:H38"/>
    <mergeCell ref="A39:A41"/>
    <mergeCell ref="B39:B41"/>
    <mergeCell ref="C39:C41"/>
    <mergeCell ref="E50:E52"/>
    <mergeCell ref="E46:H46"/>
    <mergeCell ref="E28:E29"/>
    <mergeCell ref="D53:D54"/>
    <mergeCell ref="A53:A54"/>
    <mergeCell ref="H53:H54"/>
    <mergeCell ref="E53:E54"/>
    <mergeCell ref="B42:B45"/>
    <mergeCell ref="A60:A61"/>
    <mergeCell ref="E1:F1"/>
    <mergeCell ref="G1:H1"/>
    <mergeCell ref="A1:D1"/>
    <mergeCell ref="E3:H3"/>
    <mergeCell ref="E4:H4"/>
    <mergeCell ref="E13:H13"/>
    <mergeCell ref="E14:H14"/>
    <mergeCell ref="E16:H16"/>
    <mergeCell ref="H6:H7"/>
    <mergeCell ref="E8:H8"/>
    <mergeCell ref="E9:H9"/>
    <mergeCell ref="E6:E7"/>
    <mergeCell ref="D6:D7"/>
    <mergeCell ref="C6:C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0"/>
  <sheetViews>
    <sheetView showGridLines="0" workbookViewId="0"/>
  </sheetViews>
  <sheetFormatPr defaultColWidth="11.42578125" defaultRowHeight="15" customHeight="1" x14ac:dyDescent="0.25"/>
  <cols>
    <col min="1" max="1" width="1.42578125" style="1" customWidth="1"/>
    <col min="2" max="2" width="11.42578125" style="4" bestFit="1" customWidth="1"/>
    <col min="3" max="3" width="64.85546875" style="3" bestFit="1" customWidth="1"/>
    <col min="4" max="4" width="16" style="1" bestFit="1" customWidth="1"/>
    <col min="5" max="5" width="9.140625" style="1" bestFit="1" customWidth="1"/>
    <col min="6" max="8" width="11.42578125" style="1" customWidth="1"/>
    <col min="9" max="9" width="137.85546875" style="1" customWidth="1"/>
    <col min="10" max="16384" width="11.42578125" style="1"/>
  </cols>
  <sheetData>
    <row r="1" spans="1:9" ht="7.5" customHeight="1" thickBot="1" x14ac:dyDescent="0.3">
      <c r="B1" s="29"/>
      <c r="D1" s="2"/>
    </row>
    <row r="2" spans="1:9" ht="21" customHeight="1" x14ac:dyDescent="0.25">
      <c r="A2" s="30"/>
      <c r="B2" s="25" t="s">
        <v>3</v>
      </c>
      <c r="C2" s="28" t="s">
        <v>4</v>
      </c>
      <c r="D2" s="27" t="s">
        <v>6</v>
      </c>
      <c r="E2" s="26"/>
    </row>
    <row r="3" spans="1:9" ht="21" customHeight="1" x14ac:dyDescent="0.25">
      <c r="B3" s="23" t="s">
        <v>396</v>
      </c>
      <c r="C3" s="24" t="s">
        <v>8</v>
      </c>
      <c r="D3" s="18">
        <f>IF((AND((Audit!L5="Not Applicable"), (Audit!L9="Not Applicable"))),("Not Applicable"),(AVERAGE(Audit!L5:L12)))</f>
        <v>0</v>
      </c>
    </row>
    <row r="4" spans="1:9" ht="21" customHeight="1" x14ac:dyDescent="0.25">
      <c r="B4" s="19" t="s">
        <v>397</v>
      </c>
      <c r="C4" s="8" t="s">
        <v>14</v>
      </c>
      <c r="D4" s="12">
        <f>IF((AND((Audit!L15="Not Applicable"),(Audit!L16="Not Applicable"),(Audit!L19="Not Applicable"))),("Not Applicable"),(AVERAGE(Audit!L15:L19)))</f>
        <v>0</v>
      </c>
    </row>
    <row r="5" spans="1:9" ht="21" customHeight="1" x14ac:dyDescent="0.25">
      <c r="B5" s="20" t="s">
        <v>398</v>
      </c>
      <c r="C5" s="8" t="s">
        <v>21</v>
      </c>
      <c r="D5" s="12">
        <f>IF((AND((Audit!L22="Not Applicable"),(Audit!L24="Not Applicable"),(Audit!L26="Not Applicable"))),("Not Applicable"),(AVERAGE(Audit!L22,Audit!L24:L28)))</f>
        <v>0</v>
      </c>
      <c r="I5" s="35"/>
    </row>
    <row r="6" spans="1:9" ht="21" customHeight="1" x14ac:dyDescent="0.25">
      <c r="B6" s="19" t="s">
        <v>7</v>
      </c>
      <c r="C6" s="8" t="s">
        <v>29</v>
      </c>
      <c r="D6" s="12">
        <f>IF((AND((Audit!L31="Not Applicable"),(Audit!L33="Not Applicable"),(Audit!L35="Not Applicable"),(Audit!L37="Not Applicable"),(Audit!L41="Not Applicable"),(Audit!L43="Not Applicable"),(Audit!L47="Not Applicable"),(Audit!L50="Not Applicable"),(Audit!L51="Not Applicable"))),("Not Applicable"),(AVERAGE(Audit!L31:L35,Audit!L37:L45,Audit!L47:L52)))</f>
        <v>0</v>
      </c>
    </row>
    <row r="7" spans="1:9" ht="21" customHeight="1" x14ac:dyDescent="0.25">
      <c r="B7" s="19" t="s">
        <v>13</v>
      </c>
      <c r="C7" s="8" t="s">
        <v>45</v>
      </c>
      <c r="D7" s="12">
        <f>IF((AND((Audit!L55="Not Applicable"),(Audit!L58="Not Applicable"),(Audit!L60="Not Applicable"),(Audit!L61="Not Applicable"),(Audit!L62="Not Applicable"),(Audit!L63="Not Applicable"),(Audit!L64="Not Applicable"),(Audit!L66="Not Applicable"),(Audit!L68="Not Applicable"),(Audit!L72="Not Applicable"),(Audit!L73="Not Applicable"),(Audit!L74="Not Applicable"),(Audit!L77="Not Applicable"))),("Not Applicable"),(AVERAGE(Audit!L55:L58,Audit!L60:L66,Audit!L68:L70,Audit!L72:L77)))</f>
        <v>0</v>
      </c>
    </row>
    <row r="8" spans="1:9" x14ac:dyDescent="0.25">
      <c r="B8" s="19" t="s">
        <v>20</v>
      </c>
      <c r="C8" s="8" t="s">
        <v>68</v>
      </c>
      <c r="D8" s="12">
        <f>IF((AND((Audit!L80="Not Applicable"), (Audit!L81="Not Applicable"))),("Not Applicable"),(AVERAGE(Audit!L80:L81)))</f>
        <v>0</v>
      </c>
      <c r="I8" s="36"/>
    </row>
    <row r="9" spans="1:9" ht="21" customHeight="1" x14ac:dyDescent="0.25">
      <c r="B9" s="19" t="s">
        <v>28</v>
      </c>
      <c r="C9" s="7" t="s">
        <v>74</v>
      </c>
      <c r="D9" s="12">
        <f>IF((AND((Audit!L84="Not Applicable"),(Audit!L87="Not Applicable"),(Audit!L88="Not Applicable"),(Audit!L91="Not Applicable"),(Audit!L96="Not Applicable"),(Audit!L98="Not Applicable"),(Audit!L99="Not Applicable"),(Audit!L102="Not Applicable"),(Audit!L104="Not Applicable"))),("Not Applicable"),(AVERAGE(Audit!L84:L94,Audit!L96:L105)))</f>
        <v>0</v>
      </c>
    </row>
    <row r="10" spans="1:9" ht="21" customHeight="1" x14ac:dyDescent="0.25">
      <c r="B10" s="19" t="s">
        <v>44</v>
      </c>
      <c r="C10" s="7" t="s">
        <v>89</v>
      </c>
      <c r="D10" s="12">
        <f>IF((AND((Audit!L108="Not Applicable"),(Audit!L110="Not Applicable"),(Audit!L111="Not Applicable"),(Audit!L112="Not Applicable"),(Audit!L116="Not Applicable"),(Audit!L121="Not Applicable"),(Audit!L125="Not Applicable"),(Audit!L127="Not Applicable"),(Audit!L128="Not Applicable"),(Audit!L129="Not Applicable"),(Audit!L131="Not Applicable"),(Audit!L133="Not Applicable"),(Audit!L135="Not Applicable"))),("Not Applicable"),(AVERAGE(Audit!L108:L114,Audit!L116:L119,Audit!L121:L123,Audit!L125:L129,Audit!L131,Audit!L133:L135)))</f>
        <v>0</v>
      </c>
    </row>
    <row r="11" spans="1:9" ht="21" customHeight="1" x14ac:dyDescent="0.25">
      <c r="B11" s="19" t="s">
        <v>67</v>
      </c>
      <c r="C11" s="7" t="s">
        <v>111</v>
      </c>
      <c r="D11" s="12">
        <f>IF((AND((Audit!L138="Not Applicable"),(Audit!L140="Not Applicable"),(Audit!L143="Not Applicable"),(Audit!L144="Not Applicable"),(Audit!L145="Not Applicable"))),("Not Applicable"),(AVERAGE(Audit!L138,Audit!L140:L146)))</f>
        <v>0</v>
      </c>
    </row>
    <row r="12" spans="1:9" ht="21" customHeight="1" x14ac:dyDescent="0.25">
      <c r="B12" s="19" t="s">
        <v>73</v>
      </c>
      <c r="C12" s="7" t="s">
        <v>121</v>
      </c>
      <c r="D12" s="12">
        <f>IF((AND((Audit!L149="Not Applicable"),(Audit!L151="Not Applicable"),(Audit!L152="Not Applicable"),(Audit!L154="Not Applicable"),(Audit!L156="Not Applicable"),(Audit!L157="Not Applicable"))),("Not Applicable"),(AVERAGE(Audit!L149:L152,Audit!L154:L158)))</f>
        <v>0</v>
      </c>
    </row>
    <row r="13" spans="1:9" ht="21" customHeight="1" x14ac:dyDescent="0.25">
      <c r="B13" s="19" t="s">
        <v>88</v>
      </c>
      <c r="C13" s="7" t="s">
        <v>132</v>
      </c>
      <c r="D13" s="12">
        <f>IF((AND((Audit!L161="Not Applicable"), (Audit!L162="Not Applicable"))),("Not Applicable"),(AVERAGE(Audit!L161:L162)))</f>
        <v>0</v>
      </c>
    </row>
    <row r="14" spans="1:9" ht="21" customHeight="1" x14ac:dyDescent="0.25">
      <c r="B14" s="19" t="s">
        <v>110</v>
      </c>
      <c r="C14" s="7" t="s">
        <v>136</v>
      </c>
      <c r="D14" s="12">
        <f>IF((AND((Audit!L165="Not Applicable"),(Audit!L167="Not Applicable"),(Audit!L168="Not Applicable"),(Audit!L169="Not Applicable"),(Audit!L170="Not Applicable"),(Audit!L171="Not Applicable"),(Audit!L172="Not Applicable"))),("Not Applicable"),(AVERAGE(Audit!L165:L173)))</f>
        <v>0</v>
      </c>
      <c r="I14" s="37"/>
    </row>
    <row r="15" spans="1:9" ht="21" customHeight="1" x14ac:dyDescent="0.25">
      <c r="B15" s="19" t="s">
        <v>120</v>
      </c>
      <c r="C15" s="7" t="s">
        <v>145</v>
      </c>
      <c r="D15" s="12">
        <f>IF((AND((Audit!L176="Not Applicable"), (Audit!L177="Not Applicable"))),("Not Applicable"),(AVERAGE(Audit!L176:L177)))</f>
        <v>0</v>
      </c>
    </row>
    <row r="16" spans="1:9" ht="21" customHeight="1" thickBot="1" x14ac:dyDescent="0.3">
      <c r="B16" s="21" t="s">
        <v>131</v>
      </c>
      <c r="C16" s="22" t="s">
        <v>149</v>
      </c>
      <c r="D16" s="15">
        <f>IF((AND((Audit!L180="Not Applicable"),(Audit!L181="Not Applicable"),(Audit!L182="Not Applicable"),(Audit!L184="Not Applicable"))),("Not Applicable"),(AVERAGE(Audit!L180:L184)))</f>
        <v>0</v>
      </c>
    </row>
    <row r="18" spans="2:4" x14ac:dyDescent="0.25">
      <c r="B18" s="392" t="s">
        <v>155</v>
      </c>
      <c r="C18" s="392"/>
      <c r="D18" s="9">
        <f>IF((AND((D3="Not Applicable"),(D4="Not Applicable"),(D5="Not Applicable"),(D6="Not Applicable"),(D7="Not Applicable"),(D8="Not Applicable"),(D9="Not Applicable"),(D10="Not Applicable"),(D11="Not Applicable"),(D12="Not Applicable"),(D13="Not Applicable"),(D14="Not Applicable"),(D15="Not Applicable"),(D16="Not Applicable"))),("Not Applicable"),(AVERAGE(D3:D16)))</f>
        <v>0</v>
      </c>
    </row>
    <row r="20" spans="2:4" x14ac:dyDescent="0.25">
      <c r="D20" s="10"/>
    </row>
  </sheetData>
  <sheetProtection password="BC9E" sheet="1" objects="1" scenarios="1" selectLockedCells="1" selectUnlockedCells="1"/>
  <customSheetViews>
    <customSheetView guid="{0B92A7DB-EB69-4F21-AC40-BDA564C5F775}" showGridLines="0">
      <pageMargins left="0.51" right="0.51181102362204722" top="1.46" bottom="1.05" header="0.52" footer="0.49"/>
      <pageSetup paperSize="9" orientation="portrait" useFirstPageNumber="1"/>
      <headerFooter alignWithMargins="0">
        <oddHeader>&amp;L&amp;10&amp;K04+000www.halkynconsulting.co.uk&amp;C&amp;"-,Bold"&amp;14ISO27001:2013 Compliance
Status Report&amp;R&amp;10&amp;K04+000info@halkynconsulting.co.uk</oddHeader>
        <oddFooter>&amp;L&amp;D&amp;CPage 1 of 1&amp;RHalkyn Consulting Ltd</oddFooter>
      </headerFooter>
    </customSheetView>
  </customSheetViews>
  <mergeCells count="1">
    <mergeCell ref="B18:C18"/>
  </mergeCells>
  <pageMargins left="0.51" right="0.51181102362204722" top="1.46" bottom="1.05" header="0.52" footer="0.49"/>
  <pageSetup paperSize="9" orientation="portrait" useFirstPageNumber="1"/>
  <headerFooter alignWithMargins="0">
    <oddHeader>&amp;L&amp;10&amp;K04+000www.halkynconsulting.co.uk&amp;C&amp;"-,Bold"&amp;14ISO27001:2013 Compliance
Status Report&amp;R&amp;10&amp;K04+000info@halkynconsulting.co.uk</oddHeader>
    <oddFooter>&amp;L&amp;D&amp;CPage 1 of 1&amp;RHalkyn Consulting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0"/>
  <sheetViews>
    <sheetView showGridLines="0" workbookViewId="0"/>
  </sheetViews>
  <sheetFormatPr defaultColWidth="8.85546875" defaultRowHeight="15" customHeight="1" x14ac:dyDescent="0.25"/>
  <cols>
    <col min="1" max="1" width="1" customWidth="1"/>
    <col min="2" max="2" width="14.42578125" bestFit="1" customWidth="1"/>
    <col min="3" max="3" width="67.42578125" bestFit="1" customWidth="1"/>
    <col min="4" max="4" width="14.28515625" bestFit="1" customWidth="1"/>
  </cols>
  <sheetData>
    <row r="1" spans="1:4" ht="5.25" customHeight="1" thickBot="1" x14ac:dyDescent="0.3"/>
    <row r="2" spans="1:4" ht="15.75" x14ac:dyDescent="0.25">
      <c r="A2" s="32"/>
      <c r="B2" s="31" t="s">
        <v>3</v>
      </c>
      <c r="C2" s="28" t="s">
        <v>4</v>
      </c>
      <c r="D2" s="27" t="s">
        <v>6</v>
      </c>
    </row>
    <row r="3" spans="1:4" x14ac:dyDescent="0.25">
      <c r="B3" s="16" t="s">
        <v>384</v>
      </c>
      <c r="C3" s="17" t="s">
        <v>10</v>
      </c>
      <c r="D3" s="18">
        <f>IF((AND((Audit!L5="Not Applicable"), (Audit!L9="Not Applicable"))),("Not Applicable"),(AVERAGE(Audit!L5:L12)))</f>
        <v>0</v>
      </c>
    </row>
    <row r="4" spans="1:4" x14ac:dyDescent="0.25">
      <c r="B4" s="11" t="s">
        <v>385</v>
      </c>
      <c r="C4" s="5" t="s">
        <v>16</v>
      </c>
      <c r="D4" s="12">
        <f>IF((AND((Audit!L15="Not Applicable"),(Audit!L16="Not Applicable"),(Audit!L19="Not Applicable"))),("Not Applicable"),(AVERAGE(Audit!L15:L19)))</f>
        <v>0</v>
      </c>
    </row>
    <row r="5" spans="1:4" x14ac:dyDescent="0.25">
      <c r="B5" s="11" t="s">
        <v>386</v>
      </c>
      <c r="C5" s="6" t="s">
        <v>23</v>
      </c>
      <c r="D5" s="12">
        <f>IF((AND((Audit!L22="Not Applicable"))),("Not Applicable"),(AVERAGE(Audit!L22:L22)))</f>
        <v>0</v>
      </c>
    </row>
    <row r="6" spans="1:4" x14ac:dyDescent="0.25">
      <c r="B6" s="11" t="s">
        <v>387</v>
      </c>
      <c r="C6" s="6" t="s">
        <v>25</v>
      </c>
      <c r="D6" s="12">
        <f>IF((AND((Audit!L24="Not Applicable"), (Audit!L26="Not Applicable"))),("Not Applicable"),(AVERAGE(Audit!L24:L28)))</f>
        <v>0</v>
      </c>
    </row>
    <row r="7" spans="1:4" x14ac:dyDescent="0.25">
      <c r="B7" s="11" t="s">
        <v>9</v>
      </c>
      <c r="C7" s="6" t="s">
        <v>156</v>
      </c>
      <c r="D7" s="12">
        <f>IF((AND((Audit!L31="Not Applicable"),(Audit!L33="Not Applicable"),(Audit!L35="Not Applicable"))),("Not Applicable"),(AVERAGE(Audit!L31:L35)))</f>
        <v>0</v>
      </c>
    </row>
    <row r="8" spans="1:4" x14ac:dyDescent="0.25">
      <c r="B8" s="11" t="s">
        <v>388</v>
      </c>
      <c r="C8" s="6" t="s">
        <v>36</v>
      </c>
      <c r="D8" s="12">
        <f>IF((AND((Audit!L37="Not Applicable"),(Audit!L41="Not Applicable"),(Audit!L43="Not Applicable"))),("Not Applicable"),(AVERAGE(Audit!L37:L45)))</f>
        <v>0</v>
      </c>
    </row>
    <row r="9" spans="1:4" x14ac:dyDescent="0.25">
      <c r="B9" s="11" t="s">
        <v>389</v>
      </c>
      <c r="C9" s="6" t="s">
        <v>40</v>
      </c>
      <c r="D9" s="12">
        <f>IF((AND((Audit!L47="Not Applicable"),(Audit!L50="Not Applicable"),(Audit!L51="Not Applicable"))),("Not Applicable"),(AVERAGE(Audit!L47:L52)))</f>
        <v>0</v>
      </c>
    </row>
    <row r="10" spans="1:4" x14ac:dyDescent="0.25">
      <c r="B10" s="11" t="s">
        <v>15</v>
      </c>
      <c r="C10" s="6" t="s">
        <v>47</v>
      </c>
      <c r="D10" s="12">
        <f>IF((AND((Audit!L55="Not Applicable"),(Audit!L58="Not Applicable"))),("Not Applicable"),(AVERAGE(Audit!L55:L58)))</f>
        <v>0</v>
      </c>
    </row>
    <row r="11" spans="1:4" x14ac:dyDescent="0.25">
      <c r="B11" s="11" t="s">
        <v>390</v>
      </c>
      <c r="C11" s="6" t="s">
        <v>51</v>
      </c>
      <c r="D11" s="12">
        <f>IF((AND((Audit!L60="Not Applicable"),(Audit!L61="Not Applicable"),(Audit!L62="Not Applicable"),(Audit!L63="Not Applicable"),(Audit!L64="Not Applicable"),(Audit!L66="Not Applicable"))),("Not Applicable"),(AVERAGE(Audit!L60:L66)))</f>
        <v>0</v>
      </c>
    </row>
    <row r="12" spans="1:4" x14ac:dyDescent="0.25">
      <c r="B12" s="11" t="s">
        <v>391</v>
      </c>
      <c r="C12" s="6" t="s">
        <v>59</v>
      </c>
      <c r="D12" s="12">
        <f>IF((AND((Audit!L68="Not Applicable"))),("Not Applicable"),(AVERAGE(Audit!L68:L70)))</f>
        <v>0</v>
      </c>
    </row>
    <row r="13" spans="1:4" x14ac:dyDescent="0.25">
      <c r="B13" s="11" t="s">
        <v>392</v>
      </c>
      <c r="C13" s="6" t="s">
        <v>62</v>
      </c>
      <c r="D13" s="12">
        <f>IF((AND((Audit!L72="Not Applicable"),(Audit!L73="Not Applicable"),(Audit!L74="Not Applicable"),(Audit!L77="Not Applicable"))),("Not Applicable"),(AVERAGE(Audit!L72:L77)))</f>
        <v>0</v>
      </c>
    </row>
    <row r="14" spans="1:4" x14ac:dyDescent="0.25">
      <c r="B14" s="11" t="s">
        <v>22</v>
      </c>
      <c r="C14" s="6" t="s">
        <v>157</v>
      </c>
      <c r="D14" s="12">
        <f>IF((AND((Audit!L80="Not Applicable"), (Audit!L81="Not Applicable"))),("Not Applicable"),(AVERAGE(Audit!L80:L81)))</f>
        <v>0</v>
      </c>
    </row>
    <row r="15" spans="1:4" x14ac:dyDescent="0.25">
      <c r="B15" s="11" t="s">
        <v>30</v>
      </c>
      <c r="C15" s="6" t="s">
        <v>76</v>
      </c>
      <c r="D15" s="12">
        <f>IF((AND((Audit!L84="Not Applicable"),(Audit!L87="Not Applicable"),(Audit!L88="Not Applicable"),(Audit!L91="Not Applicable"))),("Not Applicable"),(AVERAGE(Audit!L84:L94)))</f>
        <v>0</v>
      </c>
    </row>
    <row r="16" spans="1:4" x14ac:dyDescent="0.25">
      <c r="B16" s="11" t="s">
        <v>35</v>
      </c>
      <c r="C16" s="6" t="s">
        <v>82</v>
      </c>
      <c r="D16" s="12">
        <f>IF((AND((Audit!L96="Not Applicable"),(Audit!L98="Not Applicable"),(Audit!L99="Not Applicable"),(Audit!L102="Not Applicable"),(Audit!L104="Not Applicable"))),("Not Applicable"),(AVERAGE(Audit!L96:L105)))</f>
        <v>0</v>
      </c>
    </row>
    <row r="17" spans="2:4" x14ac:dyDescent="0.25">
      <c r="B17" s="11" t="s">
        <v>46</v>
      </c>
      <c r="C17" s="6" t="s">
        <v>91</v>
      </c>
      <c r="D17" s="12">
        <f>IF((AND((Audit!L108="Not Applicable"),(Audit!L110="Not Applicable"),(Audit!L111="Not Applicable"),(Audit!L112="Not Applicable"))),("Not Applicable"),(AVERAGE(Audit!L108:L114)))</f>
        <v>0</v>
      </c>
    </row>
    <row r="18" spans="2:4" x14ac:dyDescent="0.25">
      <c r="B18" s="11" t="s">
        <v>50</v>
      </c>
      <c r="C18" s="6" t="s">
        <v>96</v>
      </c>
      <c r="D18" s="12" t="str">
        <f>IF((Audit!L116="Not Applicable"),("Not Applicable"),(Audit!L116))</f>
        <v>0%</v>
      </c>
    </row>
    <row r="19" spans="2:4" x14ac:dyDescent="0.25">
      <c r="B19" s="11" t="s">
        <v>58</v>
      </c>
      <c r="C19" s="6" t="s">
        <v>98</v>
      </c>
      <c r="D19" s="12">
        <f>IF((Audit!L121="Not Applicable"),("Not Applicable"),(Audit!L121))</f>
        <v>0</v>
      </c>
    </row>
    <row r="20" spans="2:4" x14ac:dyDescent="0.25">
      <c r="B20" s="11" t="s">
        <v>61</v>
      </c>
      <c r="C20" s="6" t="s">
        <v>100</v>
      </c>
      <c r="D20" s="12">
        <f>IF((AND((Audit!L125="Not Applicable"),(Audit!L127="Not Applicable"),(Audit!L128="Not Applicable"),(Audit!L129="Not Applicable"))),("Not Applicable"),(AVERAGE(Audit!L125:L129)))</f>
        <v>0</v>
      </c>
    </row>
    <row r="21" spans="2:4" x14ac:dyDescent="0.25">
      <c r="B21" s="11" t="s">
        <v>393</v>
      </c>
      <c r="C21" s="6" t="s">
        <v>105</v>
      </c>
      <c r="D21" s="12">
        <f>IF((Audit!L131="Not Applicable"),("Not Applicable"),(Audit!L131))</f>
        <v>0</v>
      </c>
    </row>
    <row r="22" spans="2:4" x14ac:dyDescent="0.25">
      <c r="B22" s="11" t="s">
        <v>394</v>
      </c>
      <c r="C22" s="6" t="s">
        <v>107</v>
      </c>
      <c r="D22" s="12">
        <f>IF((AND((Audit!L133="Not Applicable"),(Audit!L135="Not Applicable"))),("Not Applicable"),(AVERAGE(Audit!L133:L135)))</f>
        <v>0</v>
      </c>
    </row>
    <row r="23" spans="2:4" x14ac:dyDescent="0.25">
      <c r="B23" s="11" t="s">
        <v>69</v>
      </c>
      <c r="C23" s="6" t="s">
        <v>113</v>
      </c>
      <c r="D23" s="12">
        <f>IF((Audit!L138="Not Applicable"),("Not Applicable"),(Audit!L138))</f>
        <v>0</v>
      </c>
    </row>
    <row r="24" spans="2:4" x14ac:dyDescent="0.25">
      <c r="B24" s="11" t="s">
        <v>395</v>
      </c>
      <c r="C24" s="6" t="s">
        <v>115</v>
      </c>
      <c r="D24" s="12">
        <f>IF((AND((Audit!L140="Not Applicable"),(Audit!L143="Not Applicable"),(Audit!L144="Not Applicable"),(Audit!L145="Not Applicable"))),("Not Applicable"),(AVERAGE(Audit!L140:L146)))</f>
        <v>0</v>
      </c>
    </row>
    <row r="25" spans="2:4" x14ac:dyDescent="0.25">
      <c r="B25" s="11" t="s">
        <v>75</v>
      </c>
      <c r="C25" s="6" t="s">
        <v>123</v>
      </c>
      <c r="D25" s="12">
        <f>IF((AND((Audit!L149="Not Applicable"),(Audit!L151="Not Applicable"),(Audit!L152="Not Applicable"))),("Not Applicable"),(AVERAGE(Audit!L149:L152)))</f>
        <v>0</v>
      </c>
    </row>
    <row r="26" spans="2:4" x14ac:dyDescent="0.25">
      <c r="B26" s="11" t="s">
        <v>81</v>
      </c>
      <c r="C26" s="6" t="s">
        <v>127</v>
      </c>
      <c r="D26" s="12">
        <f>IF((AND((Audit!L154="Not Applicable"),(Audit!L156="Not Applicable"),(Audit!L157="Not Applicable"))),("Not Applicable"),(AVERAGE(Audit!L154:L158)))</f>
        <v>0</v>
      </c>
    </row>
    <row r="27" spans="2:4" x14ac:dyDescent="0.25">
      <c r="B27" s="11" t="s">
        <v>90</v>
      </c>
      <c r="C27" s="6" t="s">
        <v>134</v>
      </c>
      <c r="D27" s="12">
        <f>IF((AND((Audit!L161="Not Applicable"), (Audit!L162="Not Applicable"))),("Not Applicable"),(AVERAGE(Audit!L161:L162)))</f>
        <v>0</v>
      </c>
    </row>
    <row r="28" spans="2:4" x14ac:dyDescent="0.25">
      <c r="B28" s="11" t="s">
        <v>112</v>
      </c>
      <c r="C28" s="6" t="s">
        <v>161</v>
      </c>
      <c r="D28" s="12">
        <f>IF((AND((Audit!L165="Not Applicable"),(Audit!L167="Not Applicable"),(Audit!L168="Not Applicable"),(Audit!L169="Not Applicable"),(Audit!L170="Not Applicable"),(Audit!L171="Not Applicable"),(Audit!L172="Not Applicable"))),("Not Applicable"),(AVERAGE(Audit!L165:L173)))</f>
        <v>0</v>
      </c>
    </row>
    <row r="29" spans="2:4" x14ac:dyDescent="0.25">
      <c r="B29" s="11" t="s">
        <v>122</v>
      </c>
      <c r="C29" s="6" t="s">
        <v>146</v>
      </c>
      <c r="D29" s="12">
        <f>IF((AND((Audit!L176="Not Applicable"), (Audit!L177="Not Applicable"))),("Not Applicable"),(AVERAGE(Audit!L176:L177)))</f>
        <v>0</v>
      </c>
    </row>
    <row r="30" spans="2:4" ht="15.75" thickBot="1" x14ac:dyDescent="0.3">
      <c r="B30" s="13" t="s">
        <v>133</v>
      </c>
      <c r="C30" s="14" t="s">
        <v>150</v>
      </c>
      <c r="D30" s="15">
        <f>IF((AND((Audit!L180="Not Applicable"),(Audit!L181="Not Applicable"),(Audit!L182="Not Applicable"),(Audit!L184="Not Applicable"))),("Not Applicable"),(AVERAGE(Audit!L180:L184)))</f>
        <v>0</v>
      </c>
    </row>
  </sheetData>
  <sheetProtection password="BC9E" sheet="1" objects="1" scenarios="1" selectLockedCells="1" selectUnlockedCells="1"/>
  <customSheetViews>
    <customSheetView guid="{0B92A7DB-EB69-4F21-AC40-BDA564C5F775}" showGridLines="0">
      <pageMargins left="0.47244094488188981" right="0.43307086614173229" top="1.28" bottom="0.94488188976377963" header="0.39370078740157483" footer="0.39370078740157483"/>
      <pageSetup paperSize="9" orientation="portrait" useFirstPageNumber="1"/>
      <headerFooter alignWithMargins="0">
        <oddHeader>&amp;L&amp;10&amp;K04+000www.halkynconsulting.co.uk&amp;C&amp;"-,Bold"&amp;12ISO27001:2013 Compliance
Status Report&amp;R&amp;10&amp;K04+000info@halkynconsulting.co.uk</oddHeader>
        <oddFooter>&amp;L&amp;D&amp;CPage &amp;P of &amp;N&amp;RHalkyn Consulting Ltd</oddFooter>
      </headerFooter>
    </customSheetView>
  </customSheetViews>
  <pageMargins left="0.47244094488188981" right="0.43307086614173229" top="1.28" bottom="0.94488188976377963" header="0.39370078740157483" footer="0.39370078740157483"/>
  <pageSetup paperSize="9" orientation="portrait" useFirstPageNumber="1"/>
  <headerFooter alignWithMargins="0">
    <oddHeader>&amp;L&amp;10&amp;K04+000www.halkynconsulting.co.uk&amp;C&amp;"-,Bold"&amp;12ISO27001:2013 Compliance
Status Report&amp;R&amp;10&amp;K04+000info@halkynconsulting.co.uk</oddHeader>
    <oddFooter>&amp;L&amp;D&amp;CPage &amp;P of &amp;N&amp;RHalkyn Consulting Ltd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8"/>
  <sheetViews>
    <sheetView workbookViewId="0"/>
  </sheetViews>
  <sheetFormatPr defaultColWidth="8.85546875" defaultRowHeight="15" x14ac:dyDescent="0.25"/>
  <cols>
    <col min="3" max="3" width="10.28515625" customWidth="1"/>
  </cols>
  <sheetData>
    <row r="1" spans="1:3" x14ac:dyDescent="0.25">
      <c r="A1" s="33">
        <v>1</v>
      </c>
    </row>
    <row r="2" spans="1:3" x14ac:dyDescent="0.25">
      <c r="A2" s="33" t="s">
        <v>204</v>
      </c>
      <c r="C2" t="s">
        <v>250</v>
      </c>
    </row>
    <row r="3" spans="1:3" x14ac:dyDescent="0.25">
      <c r="A3" s="33" t="s">
        <v>203</v>
      </c>
      <c r="C3" t="s">
        <v>252</v>
      </c>
    </row>
    <row r="4" spans="1:3" x14ac:dyDescent="0.25">
      <c r="A4" s="33" t="s">
        <v>202</v>
      </c>
      <c r="C4" t="s">
        <v>251</v>
      </c>
    </row>
    <row r="5" spans="1:3" x14ac:dyDescent="0.25">
      <c r="A5" s="33" t="s">
        <v>201</v>
      </c>
      <c r="C5" t="s">
        <v>199</v>
      </c>
    </row>
    <row r="6" spans="1:3" x14ac:dyDescent="0.25">
      <c r="A6" s="33" t="s">
        <v>200</v>
      </c>
    </row>
    <row r="7" spans="1:3" x14ac:dyDescent="0.25">
      <c r="A7" s="33">
        <v>0</v>
      </c>
    </row>
    <row r="8" spans="1:3" x14ac:dyDescent="0.25">
      <c r="A8" s="34" t="s">
        <v>199</v>
      </c>
    </row>
  </sheetData>
  <sheetProtection password="BC9E" sheet="1" objects="1" scenarios="1"/>
  <customSheetViews>
    <customSheetView guid="{0B92A7DB-EB69-4F21-AC40-BDA564C5F775}" state="hidden">
      <pageMargins left="0.7" right="0.7" top="0.75" bottom="0.75" header="0.3" footer="0.3"/>
      <pageSetup paperSize="9" orientation="portrait"/>
    </customSheetView>
  </customSheetView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2</vt:i4>
      </vt:variant>
    </vt:vector>
  </HeadingPairs>
  <TitlesOfParts>
    <vt:vector size="7" baseType="lpstr">
      <vt:lpstr>Audit</vt:lpstr>
      <vt:lpstr>Evidences</vt:lpstr>
      <vt:lpstr>Compliance per section</vt:lpstr>
      <vt:lpstr>Compliance per control</vt:lpstr>
      <vt:lpstr>Answers</vt:lpstr>
      <vt:lpstr>Answer_Options</vt:lpstr>
      <vt:lpstr>NoPercentage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RIO Alejandro (ESTAT-EXT)</dc:creator>
  <cp:lastModifiedBy>Majewski Maciej</cp:lastModifiedBy>
  <cp:lastPrinted>2015-12-01T07:26:30Z</cp:lastPrinted>
  <dcterms:created xsi:type="dcterms:W3CDTF">2015-11-09T14:59:44Z</dcterms:created>
  <dcterms:modified xsi:type="dcterms:W3CDTF">2018-03-02T07:24:44Z</dcterms:modified>
</cp:coreProperties>
</file>